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3440" windowHeight="9945" tabRatio="743" firstSheet="12" activeTab="18"/>
  </bookViews>
  <sheets>
    <sheet name="заявленные" sheetId="1" r:id="rId1"/>
    <sheet name="команды" sheetId="2" r:id="rId2"/>
    <sheet name="допущенные" sheetId="21" r:id="rId3"/>
    <sheet name="старт День 1" sheetId="3" r:id="rId4"/>
    <sheet name="СУ 1" sheetId="4" r:id="rId5"/>
    <sheet name="СУ 2" sheetId="5" r:id="rId6"/>
    <sheet name="СУ 3" sheetId="6" r:id="rId7"/>
    <sheet name="СУ 4" sheetId="7" r:id="rId8"/>
    <sheet name="результаты день 1" sheetId="11" r:id="rId9"/>
    <sheet name="старт День 2" sheetId="12" r:id="rId10"/>
    <sheet name="СУ 5" sheetId="8" r:id="rId11"/>
    <sheet name="СУ 6" sheetId="9" r:id="rId12"/>
    <sheet name="СУ 7" sheetId="10" r:id="rId13"/>
    <sheet name="СУ 8" sheetId="13" r:id="rId14"/>
    <sheet name="СУ 9" sheetId="14" r:id="rId15"/>
    <sheet name="СУ 10" sheetId="15" r:id="rId16"/>
    <sheet name="итоговая общая" sheetId="17" r:id="rId17"/>
    <sheet name="итоговая команды" sheetId="18" r:id="rId18"/>
    <sheet name="пенализация" sheetId="23" r:id="rId19"/>
  </sheets>
  <definedNames>
    <definedName name="_xlnm._FilterDatabase" localSheetId="2" hidden="1">допущенные!$A$6:$O$31</definedName>
    <definedName name="_xlnm._FilterDatabase" localSheetId="16" hidden="1">'итоговая общая'!$A$8:$N$33</definedName>
  </definedNames>
  <calcPr calcId="125725"/>
</workbook>
</file>

<file path=xl/calcChain.xml><?xml version="1.0" encoding="utf-8"?>
<calcChain xmlns="http://schemas.openxmlformats.org/spreadsheetml/2006/main">
  <c r="I9" i="23"/>
  <c r="I25" i="9" l="1"/>
  <c r="J25"/>
  <c r="I26"/>
  <c r="J26"/>
  <c r="I27"/>
  <c r="J27"/>
  <c r="I28"/>
  <c r="J28"/>
  <c r="I29"/>
  <c r="J29"/>
  <c r="I30"/>
  <c r="J30"/>
  <c r="G37" i="21" l="1"/>
  <c r="G36"/>
  <c r="G35"/>
  <c r="G34"/>
  <c r="G33"/>
  <c r="D33"/>
  <c r="F36" i="1"/>
  <c r="L28" i="17" l="1"/>
  <c r="L29"/>
  <c r="L30"/>
  <c r="L22"/>
  <c r="N23" s="1"/>
  <c r="L23"/>
  <c r="L24"/>
  <c r="L25"/>
  <c r="L26"/>
  <c r="L27"/>
  <c r="N28" s="1"/>
  <c r="L11"/>
  <c r="L12"/>
  <c r="L13"/>
  <c r="N14" s="1"/>
  <c r="L14"/>
  <c r="L15"/>
  <c r="L16"/>
  <c r="L17"/>
  <c r="L18"/>
  <c r="L19"/>
  <c r="L20"/>
  <c r="L21"/>
  <c r="J29" i="15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H8"/>
  <c r="J29" i="14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H8"/>
  <c r="J34" i="13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H8"/>
  <c r="J29" i="10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H8"/>
  <c r="H30" i="9"/>
  <c r="H29"/>
  <c r="H28"/>
  <c r="H27"/>
  <c r="H26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H8"/>
  <c r="J33" i="11"/>
  <c r="J20"/>
  <c r="J21"/>
  <c r="J25"/>
  <c r="J23"/>
  <c r="J24"/>
  <c r="J32"/>
  <c r="J22"/>
  <c r="J26"/>
  <c r="J29"/>
  <c r="J28"/>
  <c r="J27"/>
  <c r="J30"/>
  <c r="J31"/>
  <c r="J12"/>
  <c r="J14"/>
  <c r="J13"/>
  <c r="J15"/>
  <c r="J16"/>
  <c r="J17"/>
  <c r="J19"/>
  <c r="J18"/>
  <c r="J32" i="8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H8"/>
  <c r="J32" i="7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H8"/>
  <c r="J32" i="6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H8"/>
  <c r="J32" i="5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H8"/>
  <c r="H32" i="4"/>
  <c r="I32"/>
  <c r="J32"/>
  <c r="H28"/>
  <c r="I28"/>
  <c r="J28"/>
  <c r="H29"/>
  <c r="I29"/>
  <c r="J29"/>
  <c r="H30"/>
  <c r="I30"/>
  <c r="J30"/>
  <c r="H31"/>
  <c r="I31"/>
  <c r="J31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F35" i="1"/>
  <c r="L29" i="11"/>
  <c r="F34" i="1"/>
  <c r="F33"/>
  <c r="F32"/>
  <c r="L10" i="17"/>
  <c r="L9"/>
  <c r="M23" s="1"/>
  <c r="J11" i="11"/>
  <c r="J9"/>
  <c r="K10" s="1"/>
  <c r="J10"/>
  <c r="K24" s="1"/>
  <c r="J18" i="4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H8"/>
  <c r="C32" i="1"/>
  <c r="L30" i="11" l="1"/>
  <c r="L31"/>
  <c r="M20" i="17"/>
  <c r="N22"/>
  <c r="M19"/>
  <c r="N25"/>
  <c r="M17"/>
  <c r="N26"/>
  <c r="M13"/>
  <c r="N19"/>
  <c r="N15"/>
  <c r="M11"/>
  <c r="N24"/>
  <c r="N29"/>
  <c r="N18"/>
  <c r="M30"/>
  <c r="M14"/>
  <c r="M26"/>
  <c r="M12"/>
  <c r="N10"/>
  <c r="M22"/>
  <c r="M28"/>
  <c r="N11"/>
  <c r="M27"/>
  <c r="N20"/>
  <c r="N16"/>
  <c r="M25"/>
  <c r="M21"/>
  <c r="N13"/>
  <c r="N21"/>
  <c r="M18"/>
  <c r="M15"/>
  <c r="M24"/>
  <c r="M16"/>
  <c r="N27"/>
  <c r="M29"/>
  <c r="N17"/>
  <c r="N12"/>
  <c r="M10"/>
  <c r="N30"/>
  <c r="K19" i="11"/>
  <c r="K15"/>
  <c r="K21"/>
  <c r="K22"/>
  <c r="K32"/>
  <c r="L10"/>
  <c r="K18"/>
  <c r="K14"/>
  <c r="L12"/>
  <c r="L27"/>
  <c r="L23"/>
  <c r="K29"/>
  <c r="K13"/>
  <c r="L20"/>
  <c r="L18"/>
  <c r="L24"/>
  <c r="L32"/>
  <c r="K11"/>
  <c r="K12"/>
  <c r="K17"/>
  <c r="L26"/>
  <c r="L22"/>
  <c r="L21"/>
  <c r="L11"/>
  <c r="K23"/>
  <c r="L19"/>
  <c r="L16"/>
  <c r="L28"/>
  <c r="K25"/>
  <c r="L33"/>
  <c r="L17"/>
  <c r="L15"/>
  <c r="K26"/>
  <c r="K31"/>
  <c r="L13"/>
  <c r="K27"/>
  <c r="L25"/>
  <c r="K33"/>
  <c r="L14"/>
  <c r="K16"/>
  <c r="K20"/>
  <c r="K28"/>
  <c r="K30"/>
</calcChain>
</file>

<file path=xl/sharedStrings.xml><?xml version="1.0" encoding="utf-8"?>
<sst xmlns="http://schemas.openxmlformats.org/spreadsheetml/2006/main" count="2100" uniqueCount="226">
  <si>
    <t>Автомобиль</t>
  </si>
  <si>
    <t>Город, страна</t>
  </si>
  <si>
    <t>1 Водитель
2 Водитель</t>
  </si>
  <si>
    <t>Класс</t>
  </si>
  <si>
    <t>ВЯЗОВИЧ Сергей
СПЛОШНОЙ Юрий</t>
  </si>
  <si>
    <t>Б-12</t>
  </si>
  <si>
    <t>ГОЛОБОРОДЬКО Андрей
САУДАРГАС Гедиминас</t>
  </si>
  <si>
    <t>Subaru Impreza WRX STI</t>
  </si>
  <si>
    <t>ГРИЩЕНКОВ Юрий
РЕВЯКО Денис</t>
  </si>
  <si>
    <t>Минск, Беларусь
Минск, Беларусь</t>
  </si>
  <si>
    <t>Пренай, Литва
Минск, Беларусь</t>
  </si>
  <si>
    <t>СЕМЕНЧУК Юрий
МЕЛЬНИЧЕНКО Михаил</t>
  </si>
  <si>
    <t>Гомель, Беларусь
Гомель, Беларусь</t>
  </si>
  <si>
    <t>Б-11</t>
  </si>
  <si>
    <t>ПУПЮС Вилмантас
РАЧАС Гедиминас</t>
  </si>
  <si>
    <t>Renault Clio</t>
  </si>
  <si>
    <t>Б-10</t>
  </si>
  <si>
    <t>VW Polo</t>
  </si>
  <si>
    <t>Opel Kadett</t>
  </si>
  <si>
    <t>ГРИНКЕВИЧ Андрей
ЮДЕНКО Артем</t>
  </si>
  <si>
    <t>Honda Civic</t>
  </si>
  <si>
    <t>ВАЗ 2108</t>
  </si>
  <si>
    <t>Всего:</t>
  </si>
  <si>
    <t>СЕВАСТЬЯНОВ Александр
ЗАХАРОВА Ольга</t>
  </si>
  <si>
    <t>Старт.
№</t>
  </si>
  <si>
    <t>Subaru Impreza</t>
  </si>
  <si>
    <t>БЕСЯВИЧУС Дариус
ЦЫРФА Татьяна</t>
  </si>
  <si>
    <t>Химки, Россия
Минск, Беларусь</t>
  </si>
  <si>
    <t>№ Лицензии, НАФ</t>
  </si>
  <si>
    <t>№   п/п</t>
  </si>
  <si>
    <t>Наименование и состав команды</t>
  </si>
  <si>
    <t>Город, Страна</t>
  </si>
  <si>
    <t>Гомель, Беларусь</t>
  </si>
  <si>
    <t>СЕМЕНЧУК Юрий</t>
  </si>
  <si>
    <t>МЕЛЬНИЧЕНКО Михаил</t>
  </si>
  <si>
    <t>Ford Fiesta</t>
  </si>
  <si>
    <t>Минск, Беларусь</t>
  </si>
  <si>
    <t>ШИМАКОВСКИЙ Анатолий</t>
  </si>
  <si>
    <t>ВЯЗОВИЧ Сергей</t>
  </si>
  <si>
    <t>СПЛОШНОЙ Юрий</t>
  </si>
  <si>
    <t>МУРЫЛЕВ Виталий</t>
  </si>
  <si>
    <t>Порядок и время старта на 1-ю секцию</t>
  </si>
  <si>
    <t>Старт. 
№</t>
  </si>
  <si>
    <t>Класс
Зачет</t>
  </si>
  <si>
    <t>Время старта</t>
  </si>
  <si>
    <t>НЕ ОФИЦИАЛЬНО</t>
  </si>
  <si>
    <t>км</t>
  </si>
  <si>
    <t>ПРЕДВАРИТЕЛЬНО</t>
  </si>
  <si>
    <t>№ п/п</t>
  </si>
  <si>
    <t>Ст. №</t>
  </si>
  <si>
    <t>1 водитель</t>
  </si>
  <si>
    <t>Зачет</t>
  </si>
  <si>
    <t>Время СУ</t>
  </si>
  <si>
    <t>V ср.</t>
  </si>
  <si>
    <t>Отставание</t>
  </si>
  <si>
    <t>2 водитель</t>
  </si>
  <si>
    <t>от лидера</t>
  </si>
  <si>
    <t>от пред.</t>
  </si>
  <si>
    <t>**</t>
  </si>
  <si>
    <t>Руководитель гонки</t>
  </si>
  <si>
    <t>сход</t>
  </si>
  <si>
    <t>НЕ ОФИЦИАЛЬНО                       ПРЕДВАРИТЕЛЬНО</t>
  </si>
  <si>
    <t>ПРЕДВАРИТЕЛЬНАЯ  КЛАССИФИКАЦИЯ  ПОСЛЕ  1-й  СЕКЦИИ</t>
  </si>
  <si>
    <t>Стартовало:</t>
  </si>
  <si>
    <t>Финишировало:</t>
  </si>
  <si>
    <t xml:space="preserve">место </t>
  </si>
  <si>
    <t>1 Водитель 
2 Водитель</t>
  </si>
  <si>
    <t>Поз. в классе</t>
  </si>
  <si>
    <t>Пенали-зация</t>
  </si>
  <si>
    <t>Всего</t>
  </si>
  <si>
    <t>отставание</t>
  </si>
  <si>
    <t>***</t>
  </si>
  <si>
    <t>Порядок и время старта на 2-ю секцию</t>
  </si>
  <si>
    <t>ОБЩАЯ ИТОГОВАЯ КЛАССИФИКАЦИЯ</t>
  </si>
  <si>
    <t>1 Водитель          
2 Водитель</t>
  </si>
  <si>
    <t>Группа Класс</t>
  </si>
  <si>
    <t>ОФИЦИАЛЬНО</t>
  </si>
  <si>
    <t>ИТОГОВАЯ КЛАССИФИКАЦИЯ</t>
  </si>
  <si>
    <t>место</t>
  </si>
  <si>
    <t>Результат</t>
  </si>
  <si>
    <t>Экипажа</t>
  </si>
  <si>
    <t>Команды</t>
  </si>
  <si>
    <t xml:space="preserve">Руководитель гонки </t>
  </si>
  <si>
    <t>ПЕНАЛИЗАЦИЯ</t>
  </si>
  <si>
    <t>После ралли</t>
  </si>
  <si>
    <t>Пункт контроля</t>
  </si>
  <si>
    <t>Примечание</t>
  </si>
  <si>
    <t>КВ-10</t>
  </si>
  <si>
    <r>
      <t>Ралли "БРАСЛА</t>
    </r>
    <r>
      <rPr>
        <sz val="18"/>
        <rFont val="Calibri"/>
        <family val="2"/>
        <charset val="204"/>
      </rPr>
      <t>Ў</t>
    </r>
    <r>
      <rPr>
        <sz val="18"/>
        <rFont val="Palatino Linotype"/>
        <family val="1"/>
        <charset val="204"/>
      </rPr>
      <t>"</t>
    </r>
  </si>
  <si>
    <t>1 этап Открытого Чемпионата Республики 
Беларусь 2014 года по ралли</t>
  </si>
  <si>
    <t>22-24.05.2014, г.Браслав</t>
  </si>
  <si>
    <t>класс "Б-12"</t>
  </si>
  <si>
    <t>класс "Б-11"</t>
  </si>
  <si>
    <t>класс "Б-10"</t>
  </si>
  <si>
    <t>зачет "Монопривод"</t>
  </si>
  <si>
    <t>зачет "Абсолютный"</t>
  </si>
  <si>
    <t>БАУБИНАС Ричардас
ЧИЧИНСКАС Альгирдас</t>
  </si>
  <si>
    <t>Вильнюс, Литва
Рокишкис, Литва</t>
  </si>
  <si>
    <t>Honda Civic Type-R</t>
  </si>
  <si>
    <t>Моно</t>
  </si>
  <si>
    <t>Mitsubishi Lancer Еvo 8</t>
  </si>
  <si>
    <t>АБС</t>
  </si>
  <si>
    <t>2014-D/111 ЛАСФ
2014-D/115 ЛАСФ</t>
  </si>
  <si>
    <t>Каунас, Литва
Каунас, Литва</t>
  </si>
  <si>
    <t>ГЯЛУНАС Эгидиюс
ВЭРШИНСКАС Доминкас</t>
  </si>
  <si>
    <t>АЛТУФЬЕВ Даниил
МИНКЕВИЧ Алексей</t>
  </si>
  <si>
    <t>Д 107/14 БАФ
Д 106/14 БАФ</t>
  </si>
  <si>
    <t>ВАШКЕВИЧ Алексей
ЯНКОВСКИЙ Юрий</t>
  </si>
  <si>
    <t>Д 002 БАФ
Д 003 БАФ</t>
  </si>
  <si>
    <t>Mitsubishi Lancer EVO IX</t>
  </si>
  <si>
    <r>
      <t>Ралли "БРАСЛА</t>
    </r>
    <r>
      <rPr>
        <sz val="14"/>
        <rFont val="Calibri"/>
        <family val="2"/>
        <charset val="204"/>
      </rPr>
      <t>Ў</t>
    </r>
    <r>
      <rPr>
        <sz val="14"/>
        <rFont val="Palatino Linotype"/>
        <family val="1"/>
        <charset val="204"/>
      </rPr>
      <t>"</t>
    </r>
  </si>
  <si>
    <t>Д 047/14 БАФ
Д 048/14 БАФ</t>
  </si>
  <si>
    <t>Д 066/14 БАФ
Д 067/14 БАФ</t>
  </si>
  <si>
    <t>КРЕКТУН Алексей
МАРМАШОВА Инесса</t>
  </si>
  <si>
    <t>Д 059/14 БАФ
Д 060/14 БАФ</t>
  </si>
  <si>
    <t>КРУПЕНЬКО Виталий
ВАШКЕВИЧ Павел</t>
  </si>
  <si>
    <t>Гомель, Беларусь
Минск, Беларусь</t>
  </si>
  <si>
    <t>Д 052/14 БАФ
Д 051/14 БАФ</t>
  </si>
  <si>
    <t>Renault Megane</t>
  </si>
  <si>
    <t>Д 024/14 БАФ
Д 014/14 БАФ</t>
  </si>
  <si>
    <t>BMW</t>
  </si>
  <si>
    <t>Вильнюс, Литва
Кельме, Литва</t>
  </si>
  <si>
    <t>Д 049/14 БАФ
Д 050/14 БАФ</t>
  </si>
  <si>
    <t>СИНЕБОК Константин
ВИХРЕНКО Дмитрий</t>
  </si>
  <si>
    <t>Д 058/14 БАФ
Д 002/14 БАФ</t>
  </si>
  <si>
    <t>ФИЛОНЕНКО Алексей
ТЕЛЕНЧЕНКО Вадим</t>
  </si>
  <si>
    <t>Д 119/14 БАФ
Д 133/14 БАФ</t>
  </si>
  <si>
    <t>VW Golf</t>
  </si>
  <si>
    <t>ШИМАКОВСКИЙ Анатолий
РУДНИЦКИЙ Андрей</t>
  </si>
  <si>
    <t>Д 055/14 БАФ
R 14202 РАФ</t>
  </si>
  <si>
    <t>ЯКУНИН Виктор
КУПРИЕНКО Никита</t>
  </si>
  <si>
    <t>Д 061/14 БАФ
Д 125/14 БАФ</t>
  </si>
  <si>
    <t>D142408 РАФ
Д 130/14 БАФ</t>
  </si>
  <si>
    <t>УГЕР Сергей
ЧИКИН Трофим</t>
  </si>
  <si>
    <t>R#14154 РАФ
R#14155 РАФ</t>
  </si>
  <si>
    <t>Москва, Россия
Москва, Россия</t>
  </si>
  <si>
    <t>Mitsubishi Lancer Еvo 10</t>
  </si>
  <si>
    <t>D1.04.0005.14 ФАУ
D1.04.0006.14 ФАУ</t>
  </si>
  <si>
    <t>Черкассы, Украина
Черкассы, Украина</t>
  </si>
  <si>
    <t xml:space="preserve">НАРУШИС Таутвидас 
НАРУШИС Юозас </t>
  </si>
  <si>
    <t xml:space="preserve">Mitsubishi EVO VI </t>
  </si>
  <si>
    <t xml:space="preserve">BMW E36 M3 </t>
  </si>
  <si>
    <t>Рига, Латвия
Рига, Латвия</t>
  </si>
  <si>
    <t>1402170004 ЛАФ
1402170003 ЛАФ</t>
  </si>
  <si>
    <t>КАЗЛАУСКАС Алгирдас
ПЕТРУШКЕВИЧЮС Андриус</t>
  </si>
  <si>
    <t>СПИСОК ЗАЯВЛЕННЫХ  ЭКИПАЖЕЙ</t>
  </si>
  <si>
    <t>Вильнюс, Литва
Вильнюс, Литва</t>
  </si>
  <si>
    <t>R0724890 ЛАСФ
R0477518 ЛАСФ</t>
  </si>
  <si>
    <t>2014-D67 ЛАСФ
2014-D68 ЛАСФ</t>
  </si>
  <si>
    <t>КРУПЕНЬКО Виталий</t>
  </si>
  <si>
    <t>ВАШКЕВИЧ Павел</t>
  </si>
  <si>
    <t>ГОМЕЛЬСКАЯ ООС ДОСААФ</t>
  </si>
  <si>
    <t>1 этап открытого чемпионата Республики Беларусь 2014 года по ралли</t>
  </si>
  <si>
    <t>А.В.Зайцев</t>
  </si>
  <si>
    <t>1 этап Открытого чемпионата Республики 
Беларусь 2014 года по ралли</t>
  </si>
  <si>
    <t>Результаты СУ-1 "Мидюки-1"</t>
  </si>
  <si>
    <t>Результаты СУ-2 "Илгайцы-1"</t>
  </si>
  <si>
    <t>Результаты СУ-3 "Мидюки-2"</t>
  </si>
  <si>
    <t>Результаты СУ-4 "Илгайцы-2"</t>
  </si>
  <si>
    <t>Результаты СУ-5 "Даньки-1"</t>
  </si>
  <si>
    <t>23 мая 2014 г.</t>
  </si>
  <si>
    <t>1 этап открытого чемпионата 
Республики Беларусь 2014 года по ралли</t>
  </si>
  <si>
    <t>Дистанция общая - 275,4 км. Дистанция СУ - 80,1 км.</t>
  </si>
  <si>
    <t>Результаты СУ-6 "Даньки-2"</t>
  </si>
  <si>
    <t>Результаты СУ-7 "Литовщина-1"</t>
  </si>
  <si>
    <t>Результаты СУ-9 "Литовщина-2"</t>
  </si>
  <si>
    <t>Результаты СУ-10 "Боруны-2"</t>
  </si>
  <si>
    <t>24 мая 2014 г.</t>
  </si>
  <si>
    <t>ВОРОБЬЕВ Янис 
МАЛНЕКС Андрис</t>
  </si>
  <si>
    <t>КОПЫЛЕЦ Павел
БОРЩЕНКО Евгений</t>
  </si>
  <si>
    <t>ЧАПКАУСКАС Рамунас
ШИПКАУСКАС Томас</t>
  </si>
  <si>
    <t>Каунас, Литва
Вильнюс, Литва</t>
  </si>
  <si>
    <t>Seat  Leon</t>
  </si>
  <si>
    <t>Д 068/14 БАФ
2014-R/21 ЛАСФ</t>
  </si>
  <si>
    <t>Борисов, Беларусь
Вильнюс, Литва</t>
  </si>
  <si>
    <t>2014-D/404 ЛАСФ
2014-D/403 ЛАСФ</t>
  </si>
  <si>
    <t>2014-D/126 ЛАСФ
2014-D/405 ЛАСФ</t>
  </si>
  <si>
    <t>Вильнюс, Литва
Алитис, Литва</t>
  </si>
  <si>
    <t>Зачетная группа</t>
  </si>
  <si>
    <t>ВСЕГО:</t>
  </si>
  <si>
    <t>СПИСОК ЭКИПАЖЕЙ ДОПУЩЕННЫХ К СТАРТУ</t>
  </si>
  <si>
    <t>Д 003/14 БАФ
Д 031/14 БАФ</t>
  </si>
  <si>
    <t>РУСЦ  ДОСААФ</t>
  </si>
  <si>
    <t>РУСЦ  ДОСААФ - II</t>
  </si>
  <si>
    <t>КРЕКТУН Алексей</t>
  </si>
  <si>
    <t>МАРМАШОВА Инесса</t>
  </si>
  <si>
    <t>РУССКИХ Иван</t>
  </si>
  <si>
    <t>ЯКУНИН Виктор</t>
  </si>
  <si>
    <t>КУПРИЕНКО Никита</t>
  </si>
  <si>
    <t>РУДНИЦКИЙ Андрей</t>
  </si>
  <si>
    <t>СИНЕБОК Константин</t>
  </si>
  <si>
    <t>ВИХРЕНКО Дмитрий</t>
  </si>
  <si>
    <t xml:space="preserve">Subaru Impreza </t>
  </si>
  <si>
    <t>СПИСОК  ЗАЯВЛЕННЫХ  КОМАНД</t>
  </si>
  <si>
    <t>0.</t>
  </si>
  <si>
    <t>ЦЫГАНКОВ Андрей
БУРЫЙ Дмитрий</t>
  </si>
  <si>
    <t>Mitsubishi Lancer EVOX</t>
  </si>
  <si>
    <t>00.</t>
  </si>
  <si>
    <t>ПАЦКЕВИЧ Светлана
ЦЫГАНКОВ Александр</t>
  </si>
  <si>
    <t>Skoda Filicia</t>
  </si>
  <si>
    <t>23 мая 2014 года
16:30</t>
  </si>
  <si>
    <t>Citroen Saxo VTS</t>
  </si>
  <si>
    <t>РУССКИХ Иван
МУРЫЛЕВ Виталий</t>
  </si>
  <si>
    <t>23.05.2014</t>
  </si>
  <si>
    <t>BMW 316 Ti</t>
  </si>
  <si>
    <t>24 мая 2014 года
07:30</t>
  </si>
  <si>
    <t>Citroen Sаxo VTS</t>
  </si>
  <si>
    <t>2014-D/100 ЛАСФ
2014-D/101 ЛАСФ</t>
  </si>
  <si>
    <t>2014-D/78 ЛАСФ
Д 109/14 БАФ</t>
  </si>
  <si>
    <t xml:space="preserve">Зачет. </t>
  </si>
  <si>
    <t>Группа</t>
  </si>
  <si>
    <t>грунт/гравий</t>
  </si>
  <si>
    <t>сход (вылет с трассы)</t>
  </si>
  <si>
    <t>сход (технический)</t>
  </si>
  <si>
    <r>
      <t xml:space="preserve">Результаты СУ-8 "Боруны-1"
</t>
    </r>
    <r>
      <rPr>
        <i/>
        <sz val="14"/>
        <color indexed="8"/>
        <rFont val="Microsoft Sans Serif"/>
        <family val="2"/>
        <charset val="204"/>
      </rPr>
      <t>ДОРОЖНЫЙ РЕЖИМ</t>
    </r>
  </si>
  <si>
    <t>1-е нарушение ПДД во время ралли</t>
  </si>
  <si>
    <t>2-е нарушение ПДД во время ралли</t>
  </si>
  <si>
    <t>КВ-2</t>
  </si>
  <si>
    <t>Опоздание на пункт контроля 1 мин.</t>
  </si>
  <si>
    <t>КВ-3</t>
  </si>
  <si>
    <t>Опережение на пункт контроля 1 мин.</t>
  </si>
  <si>
    <t>Опоздание на пункт контроля 8 мин.</t>
  </si>
  <si>
    <t>Опоздание на пункт контроля 7 мин.</t>
  </si>
  <si>
    <t>Опоздание на пункт контроля 2 мин.</t>
  </si>
  <si>
    <t>Зачет.группа</t>
  </si>
  <si>
    <t>Место в классе</t>
  </si>
</sst>
</file>

<file path=xl/styles.xml><?xml version="1.0" encoding="utf-8"?>
<styleSheet xmlns="http://schemas.openxmlformats.org/spreadsheetml/2006/main">
  <numFmts count="6">
    <numFmt numFmtId="6" formatCode="#,##0&quot;р.&quot;;[Red]\-#,##0&quot;р.&quot;"/>
    <numFmt numFmtId="164" formatCode="h:mm;@"/>
    <numFmt numFmtId="165" formatCode="dd/mm/yy;@"/>
    <numFmt numFmtId="166" formatCode="0.0"/>
    <numFmt numFmtId="167" formatCode="h:mm:ss.0"/>
    <numFmt numFmtId="168" formatCode="h:mm:ss;0"/>
  </numFmts>
  <fonts count="58">
    <font>
      <sz val="10"/>
      <name val="Lucida Sans Unicode"/>
      <family val="2"/>
      <charset val="204"/>
    </font>
    <font>
      <sz val="10"/>
      <color indexed="8"/>
      <name val="Lucida Sans Unicode"/>
      <family val="2"/>
      <charset val="204"/>
    </font>
    <font>
      <sz val="10"/>
      <name val="Microsoft Sans Serif"/>
      <family val="2"/>
      <charset val="204"/>
    </font>
    <font>
      <sz val="10"/>
      <color indexed="8"/>
      <name val="Microsoft Sans Serif"/>
      <family val="2"/>
      <charset val="204"/>
    </font>
    <font>
      <sz val="12"/>
      <color indexed="8"/>
      <name val="Microsoft Sans Serif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Microsoft Sans Serif"/>
      <family val="2"/>
      <charset val="204"/>
    </font>
    <font>
      <sz val="14"/>
      <name val="Palatino Linotype"/>
      <family val="1"/>
      <charset val="204"/>
    </font>
    <font>
      <sz val="10"/>
      <name val="Arial"/>
      <family val="2"/>
      <charset val="204"/>
    </font>
    <font>
      <b/>
      <sz val="12"/>
      <name val="Microsoft Sans Serif"/>
      <family val="2"/>
      <charset val="204"/>
    </font>
    <font>
      <sz val="18"/>
      <name val="Palatino Linotype"/>
      <family val="1"/>
      <charset val="204"/>
    </font>
    <font>
      <b/>
      <u/>
      <sz val="10"/>
      <name val="Microsoft Sans Serif"/>
      <family val="2"/>
      <charset val="204"/>
    </font>
    <font>
      <sz val="14"/>
      <name val="Microsoft Sans Serif"/>
      <family val="2"/>
      <charset val="204"/>
    </font>
    <font>
      <b/>
      <sz val="10"/>
      <name val="Microsoft Sans Serif"/>
      <family val="2"/>
      <charset val="204"/>
    </font>
    <font>
      <sz val="11"/>
      <name val="Microsoft Sans Serif"/>
      <family val="2"/>
      <charset val="204"/>
    </font>
    <font>
      <b/>
      <sz val="12"/>
      <color indexed="8"/>
      <name val="Microsoft Sans Serif"/>
      <family val="2"/>
      <charset val="204"/>
    </font>
    <font>
      <sz val="9"/>
      <name val="Microsoft Sans Serif"/>
      <family val="2"/>
      <charset val="204"/>
    </font>
    <font>
      <sz val="14"/>
      <name val="Times New Roman"/>
      <family val="1"/>
      <charset val="204"/>
    </font>
    <font>
      <i/>
      <sz val="16"/>
      <name val="Palatino Linotype"/>
      <family val="1"/>
      <charset val="204"/>
    </font>
    <font>
      <b/>
      <sz val="20"/>
      <name val="Times New Roman"/>
      <family val="1"/>
      <charset val="204"/>
    </font>
    <font>
      <sz val="12"/>
      <name val="Microsoft Sans Serif"/>
      <family val="2"/>
      <charset val="204"/>
    </font>
    <font>
      <sz val="8"/>
      <name val="Microsoft Sans Serif"/>
      <family val="2"/>
      <charset val="204"/>
    </font>
    <font>
      <u/>
      <sz val="10"/>
      <name val="Microsoft Sans Serif"/>
      <family val="2"/>
      <charset val="204"/>
    </font>
    <font>
      <i/>
      <sz val="20"/>
      <name val="Palatino Linotype"/>
      <family val="1"/>
      <charset val="204"/>
    </font>
    <font>
      <sz val="12"/>
      <name val="Palatino Linotype"/>
      <family val="1"/>
      <charset val="204"/>
    </font>
    <font>
      <i/>
      <sz val="14"/>
      <name val="Palatino Linotype"/>
      <family val="1"/>
      <charset val="204"/>
    </font>
    <font>
      <sz val="14"/>
      <color indexed="8"/>
      <name val="Microsoft Sans Serif"/>
      <family val="2"/>
      <charset val="204"/>
    </font>
    <font>
      <sz val="14"/>
      <color indexed="8"/>
      <name val="Trebuchet MS"/>
      <family val="2"/>
      <charset val="204"/>
    </font>
    <font>
      <sz val="10"/>
      <color indexed="8"/>
      <name val="Trebuchet MS"/>
      <family val="2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0"/>
      <color indexed="8"/>
      <name val="Microsoft Sans Serif"/>
      <family val="2"/>
      <charset val="204"/>
    </font>
    <font>
      <sz val="16"/>
      <color indexed="8"/>
      <name val="Microsoft Sans Serif"/>
      <family val="2"/>
      <charset val="204"/>
    </font>
    <font>
      <sz val="8"/>
      <color indexed="8"/>
      <name val="Microsoft Sans Serif"/>
      <family val="2"/>
      <charset val="204"/>
    </font>
    <font>
      <i/>
      <sz val="8"/>
      <name val="Microsoft Sans Serif"/>
      <family val="2"/>
      <charset val="204"/>
    </font>
    <font>
      <sz val="10"/>
      <name val="Palatino Linotype"/>
      <family val="1"/>
      <charset val="204"/>
    </font>
    <font>
      <i/>
      <sz val="9"/>
      <name val="Microsoft Sans Serif"/>
      <family val="2"/>
      <charset val="204"/>
    </font>
    <font>
      <sz val="12"/>
      <name val="Franklin Gothic Book"/>
      <family val="2"/>
      <charset val="204"/>
    </font>
    <font>
      <b/>
      <sz val="8"/>
      <name val="Microsoft Sans Serif"/>
      <family val="2"/>
      <charset val="204"/>
    </font>
    <font>
      <b/>
      <i/>
      <sz val="8"/>
      <name val="Microsoft Sans Serif"/>
      <family val="2"/>
      <charset val="204"/>
    </font>
    <font>
      <sz val="9"/>
      <color indexed="8"/>
      <name val="Microsoft Sans Serif"/>
      <family val="2"/>
      <charset val="204"/>
    </font>
    <font>
      <sz val="18"/>
      <name val="Franklin Gothic Book"/>
      <family val="2"/>
      <charset val="204"/>
    </font>
    <font>
      <sz val="12"/>
      <name val="Franklin Gothic Book"/>
      <family val="2"/>
      <charset val="204"/>
    </font>
    <font>
      <sz val="16"/>
      <name val="Microsoft Sans Serif"/>
      <family val="2"/>
      <charset val="204"/>
    </font>
    <font>
      <sz val="18"/>
      <name val="Microsoft Sans Serif"/>
      <family val="2"/>
      <charset val="204"/>
    </font>
    <font>
      <sz val="14"/>
      <name val="Franklin Gothic Book"/>
      <family val="2"/>
      <charset val="204"/>
    </font>
    <font>
      <i/>
      <sz val="12"/>
      <name val="Microsoft Sans Serif"/>
      <family val="2"/>
      <charset val="204"/>
    </font>
    <font>
      <sz val="18"/>
      <name val="Calibri"/>
      <family val="2"/>
      <charset val="204"/>
    </font>
    <font>
      <sz val="14"/>
      <name val="Calibri"/>
      <family val="2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Palatino Linotype"/>
      <family val="1"/>
      <charset val="204"/>
    </font>
    <font>
      <sz val="12"/>
      <color rgb="FF5D5D5D"/>
      <name val="Arial"/>
      <family val="2"/>
      <charset val="204"/>
    </font>
    <font>
      <b/>
      <sz val="14"/>
      <color indexed="8"/>
      <name val="Microsoft Sans Serif"/>
      <family val="2"/>
      <charset val="204"/>
    </font>
    <font>
      <sz val="14"/>
      <name val="Lucida Sans Unicode"/>
      <family val="2"/>
      <charset val="204"/>
    </font>
    <font>
      <i/>
      <sz val="14"/>
      <color indexed="8"/>
      <name val="Microsoft Sans Serif"/>
      <family val="2"/>
      <charset val="204"/>
    </font>
    <font>
      <b/>
      <sz val="9"/>
      <name val="Microsoft Sans Serif"/>
      <family val="2"/>
      <charset val="204"/>
    </font>
    <font>
      <b/>
      <u/>
      <sz val="9"/>
      <name val="Microsoft Sans Serif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left"/>
    </xf>
    <xf numFmtId="0" fontId="6" fillId="0" borderId="0" xfId="0" applyFont="1" applyAlignment="1">
      <alignment vertical="top" wrapText="1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/>
    <xf numFmtId="0" fontId="8" fillId="0" borderId="0" xfId="0" applyFont="1"/>
    <xf numFmtId="1" fontId="9" fillId="0" borderId="0" xfId="0" applyNumberFormat="1" applyFont="1" applyAlignment="1">
      <alignment horizontal="left" vertical="center" indent="1"/>
    </xf>
    <xf numFmtId="1" fontId="4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right" vertical="center"/>
    </xf>
    <xf numFmtId="1" fontId="2" fillId="0" borderId="0" xfId="0" applyNumberFormat="1" applyFont="1" applyAlignment="1">
      <alignment horizontal="left" vertical="center" indent="1"/>
    </xf>
    <xf numFmtId="1" fontId="2" fillId="0" borderId="0" xfId="0" applyNumberFormat="1" applyFont="1" applyAlignment="1">
      <alignment horizontal="right" vertical="center" indent="1"/>
    </xf>
    <xf numFmtId="0" fontId="11" fillId="0" borderId="0" xfId="0" applyFont="1" applyAlignment="1">
      <alignment vertical="center"/>
    </xf>
    <xf numFmtId="0" fontId="1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right" vertical="center"/>
    </xf>
    <xf numFmtId="20" fontId="14" fillId="2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8" fillId="2" borderId="0" xfId="0" applyFont="1" applyFill="1" applyAlignment="1">
      <alignment horizontal="right" vertical="center" wrapText="1"/>
    </xf>
    <xf numFmtId="0" fontId="19" fillId="2" borderId="0" xfId="0" applyFont="1" applyFill="1" applyBorder="1" applyAlignment="1">
      <alignment vertical="center"/>
    </xf>
    <xf numFmtId="1" fontId="21" fillId="0" borderId="5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0" fontId="0" fillId="0" borderId="0" xfId="0" applyFill="1"/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24" fillId="2" borderId="0" xfId="0" applyFont="1" applyFill="1" applyAlignment="1">
      <alignment vertical="center" wrapText="1"/>
    </xf>
    <xf numFmtId="1" fontId="21" fillId="0" borderId="8" xfId="0" applyNumberFormat="1" applyFont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1" fillId="0" borderId="8" xfId="0" applyFont="1" applyBorder="1" applyAlignment="1">
      <alignment vertical="center"/>
    </xf>
    <xf numFmtId="0" fontId="21" fillId="0" borderId="8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top" wrapText="1"/>
    </xf>
    <xf numFmtId="20" fontId="26" fillId="3" borderId="1" xfId="0" applyNumberFormat="1" applyFont="1" applyFill="1" applyBorder="1" applyAlignment="1">
      <alignment horizontal="center" vertical="top" wrapText="1"/>
    </xf>
    <xf numFmtId="1" fontId="27" fillId="0" borderId="1" xfId="0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20" fontId="26" fillId="2" borderId="1" xfId="0" applyNumberFormat="1" applyFont="1" applyFill="1" applyBorder="1" applyAlignment="1">
      <alignment horizontal="center" vertical="top" wrapText="1"/>
    </xf>
    <xf numFmtId="0" fontId="21" fillId="0" borderId="0" xfId="0" applyFont="1"/>
    <xf numFmtId="0" fontId="19" fillId="2" borderId="0" xfId="0" applyFont="1" applyFill="1" applyBorder="1" applyAlignment="1">
      <alignment horizontal="right" vertical="center"/>
    </xf>
    <xf numFmtId="0" fontId="29" fillId="2" borderId="0" xfId="0" applyFont="1" applyFill="1" applyBorder="1" applyAlignment="1">
      <alignment vertical="center"/>
    </xf>
    <xf numFmtId="49" fontId="31" fillId="2" borderId="9" xfId="0" applyNumberFormat="1" applyFont="1" applyFill="1" applyBorder="1" applyAlignment="1">
      <alignment horizontal="center" wrapText="1"/>
    </xf>
    <xf numFmtId="2" fontId="15" fillId="2" borderId="10" xfId="0" applyNumberFormat="1" applyFont="1" applyFill="1" applyBorder="1" applyAlignment="1">
      <alignment horizontal="right" vertical="center"/>
    </xf>
    <xf numFmtId="0" fontId="33" fillId="2" borderId="11" xfId="0" applyFont="1" applyFill="1" applyBorder="1" applyAlignment="1">
      <alignment horizontal="left" vertical="center"/>
    </xf>
    <xf numFmtId="49" fontId="31" fillId="2" borderId="6" xfId="0" applyNumberFormat="1" applyFont="1" applyFill="1" applyBorder="1" applyAlignment="1">
      <alignment horizontal="center" vertical="top" wrapText="1"/>
    </xf>
    <xf numFmtId="0" fontId="33" fillId="2" borderId="9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 vertical="top"/>
    </xf>
    <xf numFmtId="0" fontId="33" fillId="2" borderId="12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top" wrapText="1"/>
    </xf>
    <xf numFmtId="1" fontId="9" fillId="0" borderId="15" xfId="0" applyNumberFormat="1" applyFont="1" applyBorder="1" applyAlignment="1">
      <alignment horizontal="center" vertical="top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 vertical="top" wrapText="1"/>
    </xf>
    <xf numFmtId="47" fontId="2" fillId="0" borderId="18" xfId="0" applyNumberFormat="1" applyFont="1" applyBorder="1" applyAlignment="1">
      <alignment horizontal="center" vertical="top" wrapText="1"/>
    </xf>
    <xf numFmtId="166" fontId="2" fillId="0" borderId="18" xfId="0" applyNumberFormat="1" applyFont="1" applyBorder="1" applyAlignment="1">
      <alignment horizontal="center" vertical="top"/>
    </xf>
    <xf numFmtId="45" fontId="2" fillId="0" borderId="19" xfId="0" applyNumberFormat="1" applyFont="1" applyBorder="1" applyAlignment="1">
      <alignment horizontal="center" vertical="top" wrapText="1"/>
    </xf>
    <xf numFmtId="45" fontId="2" fillId="0" borderId="20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7" fontId="2" fillId="0" borderId="14" xfId="0" applyNumberFormat="1" applyFont="1" applyBorder="1" applyAlignment="1">
      <alignment horizontal="center" vertical="top" wrapText="1"/>
    </xf>
    <xf numFmtId="166" fontId="2" fillId="0" borderId="21" xfId="0" applyNumberFormat="1" applyFont="1" applyBorder="1" applyAlignment="1">
      <alignment horizontal="center" vertical="top"/>
    </xf>
    <xf numFmtId="47" fontId="2" fillId="0" borderId="2" xfId="0" applyNumberFormat="1" applyFont="1" applyBorder="1" applyAlignment="1">
      <alignment horizontal="center" vertical="top" wrapText="1"/>
    </xf>
    <xf numFmtId="47" fontId="2" fillId="0" borderId="22" xfId="0" applyNumberFormat="1" applyFont="1" applyBorder="1" applyAlignment="1">
      <alignment horizontal="center" vertical="top" wrapText="1"/>
    </xf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5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" fontId="39" fillId="0" borderId="24" xfId="0" applyNumberFormat="1" applyFont="1" applyBorder="1" applyAlignment="1">
      <alignment horizontal="center" vertical="top" wrapText="1"/>
    </xf>
    <xf numFmtId="1" fontId="3" fillId="2" borderId="9" xfId="0" applyNumberFormat="1" applyFont="1" applyFill="1" applyBorder="1" applyAlignment="1">
      <alignment horizontal="center" vertical="top"/>
    </xf>
    <xf numFmtId="0" fontId="40" fillId="2" borderId="9" xfId="0" applyFont="1" applyFill="1" applyBorder="1" applyAlignment="1">
      <alignment horizontal="left" vertical="top" wrapText="1"/>
    </xf>
    <xf numFmtId="0" fontId="40" fillId="0" borderId="9" xfId="0" applyFont="1" applyBorder="1" applyAlignment="1">
      <alignment horizontal="left" vertical="top" wrapText="1"/>
    </xf>
    <xf numFmtId="0" fontId="40" fillId="2" borderId="9" xfId="0" applyFont="1" applyFill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167" fontId="16" fillId="0" borderId="9" xfId="0" applyNumberFormat="1" applyFont="1" applyBorder="1" applyAlignment="1">
      <alignment horizontal="center" vertical="top" wrapText="1"/>
    </xf>
    <xf numFmtId="45" fontId="16" fillId="0" borderId="9" xfId="0" applyNumberFormat="1" applyFont="1" applyBorder="1" applyAlignment="1">
      <alignment horizontal="center" vertical="top" wrapText="1"/>
    </xf>
    <xf numFmtId="167" fontId="2" fillId="0" borderId="25" xfId="0" applyNumberFormat="1" applyFont="1" applyBorder="1" applyAlignment="1">
      <alignment horizontal="center" vertical="top" wrapText="1"/>
    </xf>
    <xf numFmtId="168" fontId="2" fillId="0" borderId="9" xfId="0" applyNumberFormat="1" applyFont="1" applyBorder="1" applyAlignment="1">
      <alignment horizontal="center" vertical="top" wrapText="1"/>
    </xf>
    <xf numFmtId="168" fontId="2" fillId="0" borderId="26" xfId="0" applyNumberFormat="1" applyFont="1" applyBorder="1" applyAlignment="1">
      <alignment horizontal="center" vertical="top" wrapText="1"/>
    </xf>
    <xf numFmtId="1" fontId="39" fillId="0" borderId="27" xfId="0" applyNumberFormat="1" applyFont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/>
    </xf>
    <xf numFmtId="0" fontId="40" fillId="2" borderId="1" xfId="0" applyFont="1" applyFill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0" fontId="40" fillId="2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167" fontId="16" fillId="0" borderId="1" xfId="0" applyNumberFormat="1" applyFont="1" applyBorder="1" applyAlignment="1">
      <alignment horizontal="center" vertical="top" wrapText="1"/>
    </xf>
    <xf numFmtId="45" fontId="16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7" fontId="16" fillId="0" borderId="22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41" fillId="0" borderId="0" xfId="0" applyFont="1"/>
    <xf numFmtId="0" fontId="30" fillId="2" borderId="0" xfId="0" applyFont="1" applyFill="1" applyAlignment="1">
      <alignment vertical="center"/>
    </xf>
    <xf numFmtId="0" fontId="30" fillId="2" borderId="0" xfId="0" applyFont="1" applyFill="1" applyAlignment="1">
      <alignment horizontal="right" vertical="center"/>
    </xf>
    <xf numFmtId="0" fontId="30" fillId="2" borderId="0" xfId="0" applyFont="1" applyFill="1" applyAlignment="1">
      <alignment vertical="center" wrapText="1"/>
    </xf>
    <xf numFmtId="0" fontId="42" fillId="0" borderId="0" xfId="0" applyFont="1"/>
    <xf numFmtId="0" fontId="42" fillId="0" borderId="0" xfId="0" applyFont="1" applyAlignment="1">
      <alignment horizontal="center" vertical="center" wrapText="1"/>
    </xf>
    <xf numFmtId="1" fontId="34" fillId="0" borderId="24" xfId="0" applyNumberFormat="1" applyFont="1" applyBorder="1" applyAlignment="1">
      <alignment horizontal="center" vertical="top" wrapText="1"/>
    </xf>
    <xf numFmtId="0" fontId="33" fillId="2" borderId="9" xfId="0" applyFont="1" applyFill="1" applyBorder="1" applyAlignment="1">
      <alignment horizontal="left" vertical="top" wrapText="1"/>
    </xf>
    <xf numFmtId="0" fontId="33" fillId="0" borderId="9" xfId="0" applyFont="1" applyBorder="1" applyAlignment="1">
      <alignment horizontal="left" vertical="top" wrapText="1"/>
    </xf>
    <xf numFmtId="0" fontId="33" fillId="2" borderId="9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67" fontId="21" fillId="0" borderId="9" xfId="0" applyNumberFormat="1" applyFont="1" applyBorder="1" applyAlignment="1">
      <alignment horizontal="center" vertical="top" wrapText="1"/>
    </xf>
    <xf numFmtId="45" fontId="21" fillId="0" borderId="9" xfId="0" applyNumberFormat="1" applyFont="1" applyBorder="1" applyAlignment="1">
      <alignment horizontal="center" vertical="top" wrapText="1"/>
    </xf>
    <xf numFmtId="1" fontId="34" fillId="0" borderId="27" xfId="0" applyNumberFormat="1" applyFont="1" applyBorder="1" applyAlignment="1">
      <alignment horizontal="center" vertical="top" wrapText="1"/>
    </xf>
    <xf numFmtId="0" fontId="33" fillId="2" borderId="1" xfId="0" applyFont="1" applyFill="1" applyBorder="1" applyAlignment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0" fontId="3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7" fontId="21" fillId="0" borderId="1" xfId="0" applyNumberFormat="1" applyFont="1" applyBorder="1" applyAlignment="1">
      <alignment horizontal="center" vertical="top" wrapText="1"/>
    </xf>
    <xf numFmtId="45" fontId="21" fillId="0" borderId="1" xfId="0" applyNumberFormat="1" applyFont="1" applyBorder="1" applyAlignment="1">
      <alignment horizontal="center" vertical="top" wrapText="1"/>
    </xf>
    <xf numFmtId="0" fontId="10" fillId="2" borderId="0" xfId="0" applyFont="1" applyFill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1" fillId="2" borderId="28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21" fillId="2" borderId="32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0" borderId="10" xfId="0" applyFont="1" applyBorder="1" applyAlignment="1"/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5" fillId="0" borderId="0" xfId="0" applyFont="1"/>
    <xf numFmtId="0" fontId="16" fillId="0" borderId="1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vertical="top" wrapText="1"/>
    </xf>
    <xf numFmtId="0" fontId="49" fillId="2" borderId="0" xfId="0" applyFont="1" applyFill="1" applyAlignment="1">
      <alignment vertical="center"/>
    </xf>
    <xf numFmtId="0" fontId="35" fillId="2" borderId="0" xfId="0" applyFont="1" applyFill="1" applyAlignment="1">
      <alignment horizontal="right" vertical="center" wrapText="1"/>
    </xf>
    <xf numFmtId="0" fontId="35" fillId="2" borderId="0" xfId="0" applyFont="1" applyFill="1" applyAlignment="1">
      <alignment horizontal="right" vertical="center"/>
    </xf>
    <xf numFmtId="0" fontId="0" fillId="0" borderId="0" xfId="0" applyFont="1"/>
    <xf numFmtId="0" fontId="50" fillId="2" borderId="0" xfId="0" applyFont="1" applyFill="1" applyBorder="1" applyAlignment="1">
      <alignment horizontal="right" vertical="center"/>
    </xf>
    <xf numFmtId="0" fontId="50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right" vertical="center"/>
    </xf>
    <xf numFmtId="1" fontId="53" fillId="2" borderId="1" xfId="0" applyNumberFormat="1" applyFont="1" applyFill="1" applyBorder="1" applyAlignment="1">
      <alignment horizontal="center" vertical="top" wrapText="1"/>
    </xf>
    <xf numFmtId="1" fontId="53" fillId="0" borderId="1" xfId="0" applyNumberFormat="1" applyFont="1" applyFill="1" applyBorder="1" applyAlignment="1">
      <alignment horizontal="center" vertical="top" wrapText="1"/>
    </xf>
    <xf numFmtId="1" fontId="16" fillId="0" borderId="8" xfId="0" applyNumberFormat="1" applyFont="1" applyBorder="1" applyAlignment="1">
      <alignment vertical="center" wrapText="1"/>
    </xf>
    <xf numFmtId="0" fontId="16" fillId="2" borderId="8" xfId="0" applyFont="1" applyFill="1" applyBorder="1" applyAlignment="1">
      <alignment vertical="center" wrapText="1"/>
    </xf>
    <xf numFmtId="0" fontId="16" fillId="0" borderId="8" xfId="0" applyFont="1" applyBorder="1" applyAlignment="1">
      <alignment vertical="center"/>
    </xf>
    <xf numFmtId="20" fontId="14" fillId="2" borderId="1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0" fontId="25" fillId="2" borderId="4" xfId="0" applyFont="1" applyFill="1" applyBorder="1" applyAlignment="1">
      <alignment vertical="center"/>
    </xf>
    <xf numFmtId="0" fontId="54" fillId="0" borderId="0" xfId="0" applyFont="1"/>
    <xf numFmtId="1" fontId="20" fillId="0" borderId="24" xfId="0" applyNumberFormat="1" applyFont="1" applyFill="1" applyBorder="1" applyAlignment="1">
      <alignment horizontal="center" vertical="top"/>
    </xf>
    <xf numFmtId="0" fontId="11" fillId="0" borderId="29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1" fillId="0" borderId="28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center" vertical="center" wrapText="1"/>
    </xf>
    <xf numFmtId="1" fontId="20" fillId="0" borderId="51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22" fillId="0" borderId="31" xfId="0" applyFont="1" applyFill="1" applyBorder="1" applyAlignment="1">
      <alignment horizontal="left" vertical="top" wrapTex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1" fontId="20" fillId="0" borderId="5" xfId="0" applyNumberFormat="1" applyFont="1" applyFill="1" applyBorder="1" applyAlignment="1">
      <alignment horizontal="center" vertical="top"/>
    </xf>
    <xf numFmtId="0" fontId="21" fillId="0" borderId="3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center" vertical="center" wrapText="1"/>
    </xf>
    <xf numFmtId="164" fontId="20" fillId="0" borderId="39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/>
    </xf>
    <xf numFmtId="0" fontId="16" fillId="0" borderId="2" xfId="0" applyFont="1" applyFill="1" applyBorder="1" applyAlignment="1">
      <alignment vertical="center" wrapText="1"/>
    </xf>
    <xf numFmtId="0" fontId="16" fillId="0" borderId="41" xfId="0" applyFont="1" applyFill="1" applyBorder="1" applyAlignment="1">
      <alignment horizontal="right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 inden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6" fontId="16" fillId="0" borderId="1" xfId="0" applyNumberFormat="1" applyFont="1" applyBorder="1" applyAlignment="1">
      <alignment horizontal="center" vertical="center" wrapText="1"/>
    </xf>
    <xf numFmtId="45" fontId="16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31" xfId="0" applyFont="1" applyFill="1" applyBorder="1" applyAlignment="1">
      <alignment horizontal="left" vertical="center" wrapText="1"/>
    </xf>
    <xf numFmtId="0" fontId="16" fillId="2" borderId="32" xfId="0" applyFont="1" applyFill="1" applyBorder="1" applyAlignment="1">
      <alignment horizontal="left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56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34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56" fillId="2" borderId="6" xfId="0" applyFont="1" applyFill="1" applyBorder="1" applyAlignment="1">
      <alignment horizontal="center" vertical="center" wrapText="1"/>
    </xf>
    <xf numFmtId="0" fontId="57" fillId="2" borderId="28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57" fillId="2" borderId="30" xfId="0" applyFont="1" applyFill="1" applyBorder="1" applyAlignment="1">
      <alignment horizontal="left" vertical="center" wrapText="1"/>
    </xf>
    <xf numFmtId="0" fontId="57" fillId="2" borderId="0" xfId="0" applyFont="1" applyFill="1" applyBorder="1" applyAlignment="1">
      <alignment horizontal="left" vertical="center" wrapText="1"/>
    </xf>
    <xf numFmtId="0" fontId="57" fillId="2" borderId="31" xfId="0" applyFont="1" applyFill="1" applyBorder="1" applyAlignment="1">
      <alignment horizontal="left" vertical="center" wrapText="1"/>
    </xf>
    <xf numFmtId="0" fontId="51" fillId="2" borderId="0" xfId="0" applyFont="1" applyFill="1" applyAlignment="1">
      <alignment horizontal="right" vertical="center"/>
    </xf>
    <xf numFmtId="164" fontId="20" fillId="0" borderId="50" xfId="0" applyNumberFormat="1" applyFont="1" applyFill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top" wrapText="1"/>
    </xf>
    <xf numFmtId="0" fontId="7" fillId="2" borderId="0" xfId="0" applyFont="1" applyFill="1" applyAlignment="1">
      <alignment horizontal="right" vertical="center" wrapText="1"/>
    </xf>
    <xf numFmtId="14" fontId="16" fillId="2" borderId="1" xfId="0" applyNumberFormat="1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9" fontId="20" fillId="0" borderId="53" xfId="0" applyNumberFormat="1" applyFont="1" applyFill="1" applyBorder="1" applyAlignment="1">
      <alignment horizontal="center" vertical="center" wrapText="1"/>
    </xf>
    <xf numFmtId="49" fontId="20" fillId="0" borderId="36" xfId="0" applyNumberFormat="1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right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0" fillId="0" borderId="37" xfId="0" applyNumberFormat="1" applyFont="1" applyFill="1" applyBorder="1" applyAlignment="1">
      <alignment horizontal="center" vertical="center"/>
    </xf>
    <xf numFmtId="164" fontId="20" fillId="0" borderId="45" xfId="0" applyNumberFormat="1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right" vertical="center" wrapText="1"/>
    </xf>
    <xf numFmtId="165" fontId="3" fillId="2" borderId="35" xfId="0" applyNumberFormat="1" applyFont="1" applyFill="1" applyBorder="1" applyAlignment="1">
      <alignment horizontal="center" vertical="center" wrapText="1"/>
    </xf>
    <xf numFmtId="165" fontId="3" fillId="2" borderId="28" xfId="0" applyNumberFormat="1" applyFont="1" applyFill="1" applyBorder="1" applyAlignment="1">
      <alignment horizontal="center" vertical="center" wrapText="1"/>
    </xf>
    <xf numFmtId="165" fontId="3" fillId="2" borderId="44" xfId="0" applyNumberFormat="1" applyFont="1" applyFill="1" applyBorder="1" applyAlignment="1">
      <alignment horizontal="center" vertical="center" wrapText="1"/>
    </xf>
    <xf numFmtId="165" fontId="3" fillId="2" borderId="34" xfId="0" applyNumberFormat="1" applyFont="1" applyFill="1" applyBorder="1" applyAlignment="1">
      <alignment horizontal="center" vertical="center" wrapText="1"/>
    </xf>
    <xf numFmtId="49" fontId="32" fillId="2" borderId="29" xfId="0" applyNumberFormat="1" applyFont="1" applyFill="1" applyBorder="1" applyAlignment="1">
      <alignment horizontal="center" vertical="center" wrapText="1"/>
    </xf>
    <xf numFmtId="49" fontId="32" fillId="2" borderId="10" xfId="0" applyNumberFormat="1" applyFont="1" applyFill="1" applyBorder="1" applyAlignment="1">
      <alignment horizontal="center" vertical="center" wrapText="1"/>
    </xf>
    <xf numFmtId="49" fontId="32" fillId="2" borderId="28" xfId="0" applyNumberFormat="1" applyFont="1" applyFill="1" applyBorder="1" applyAlignment="1">
      <alignment horizontal="center" vertical="center" wrapText="1"/>
    </xf>
    <xf numFmtId="49" fontId="32" fillId="2" borderId="33" xfId="0" applyNumberFormat="1" applyFont="1" applyFill="1" applyBorder="1" applyAlignment="1">
      <alignment horizontal="center" vertical="center" wrapText="1"/>
    </xf>
    <xf numFmtId="49" fontId="32" fillId="2" borderId="4" xfId="0" applyNumberFormat="1" applyFont="1" applyFill="1" applyBorder="1" applyAlignment="1">
      <alignment horizontal="center" vertical="center" wrapText="1"/>
    </xf>
    <xf numFmtId="49" fontId="32" fillId="2" borderId="3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46" xfId="0" applyNumberFormat="1" applyFont="1" applyFill="1" applyBorder="1" applyAlignment="1">
      <alignment horizontal="center" vertical="center"/>
    </xf>
    <xf numFmtId="1" fontId="33" fillId="2" borderId="47" xfId="0" applyNumberFormat="1" applyFont="1" applyFill="1" applyBorder="1" applyAlignment="1">
      <alignment horizontal="center" vertical="center" wrapText="1"/>
    </xf>
    <xf numFmtId="0" fontId="33" fillId="2" borderId="48" xfId="0" applyFont="1" applyFill="1" applyBorder="1"/>
    <xf numFmtId="1" fontId="33" fillId="2" borderId="24" xfId="0" applyNumberFormat="1" applyFont="1" applyFill="1" applyBorder="1" applyAlignment="1">
      <alignment horizontal="center" vertical="center" wrapText="1"/>
    </xf>
    <xf numFmtId="1" fontId="33" fillId="2" borderId="5" xfId="0" applyNumberFormat="1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left" vertical="center"/>
    </xf>
    <xf numFmtId="0" fontId="33" fillId="2" borderId="6" xfId="0" applyFont="1" applyFill="1" applyBorder="1" applyAlignment="1">
      <alignment horizontal="left" vertical="center"/>
    </xf>
    <xf numFmtId="0" fontId="33" fillId="2" borderId="29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33" fillId="2" borderId="49" xfId="0" applyFont="1" applyFill="1" applyBorder="1" applyAlignment="1">
      <alignment horizontal="center" vertical="center" wrapText="1"/>
    </xf>
    <xf numFmtId="0" fontId="33" fillId="2" borderId="48" xfId="0" applyFont="1" applyFill="1" applyBorder="1" applyAlignment="1">
      <alignment horizontal="center" vertical="center" wrapText="1"/>
    </xf>
    <xf numFmtId="0" fontId="33" fillId="2" borderId="43" xfId="0" applyFont="1" applyFill="1" applyBorder="1" applyAlignment="1">
      <alignment horizontal="center" vertical="center" wrapText="1"/>
    </xf>
    <xf numFmtId="0" fontId="33" fillId="2" borderId="44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1" fontId="38" fillId="0" borderId="24" xfId="0" applyNumberFormat="1" applyFont="1" applyBorder="1" applyAlignment="1">
      <alignment horizontal="center" vertical="center" textRotation="90" wrapText="1"/>
    </xf>
    <xf numFmtId="1" fontId="38" fillId="0" borderId="5" xfId="0" applyNumberFormat="1" applyFont="1" applyBorder="1" applyAlignment="1">
      <alignment horizontal="center" vertical="center" textRotation="90" wrapText="1"/>
    </xf>
    <xf numFmtId="0" fontId="21" fillId="0" borderId="23" xfId="0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" fillId="0" borderId="37" xfId="0" applyFont="1" applyFill="1" applyBorder="1" applyAlignment="1">
      <alignment horizontal="left" vertical="center" indent="1"/>
    </xf>
    <xf numFmtId="0" fontId="13" fillId="0" borderId="40" xfId="0" applyFont="1" applyFill="1" applyBorder="1" applyAlignment="1">
      <alignment horizontal="left" vertical="center" indent="1"/>
    </xf>
    <xf numFmtId="0" fontId="13" fillId="0" borderId="45" xfId="0" applyFont="1" applyFill="1" applyBorder="1" applyAlignment="1">
      <alignment horizontal="left" vertical="center" indent="1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164" fontId="20" fillId="0" borderId="26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indent="1"/>
    </xf>
    <xf numFmtId="0" fontId="2" fillId="0" borderId="4" xfId="0" applyFont="1" applyFill="1" applyBorder="1" applyAlignment="1">
      <alignment horizontal="right" vertical="center" indent="1"/>
    </xf>
    <xf numFmtId="47" fontId="2" fillId="0" borderId="54" xfId="0" applyNumberFormat="1" applyFont="1" applyBorder="1" applyAlignment="1">
      <alignment horizontal="center" vertical="top" wrapText="1"/>
    </xf>
    <xf numFmtId="47" fontId="2" fillId="0" borderId="3" xfId="0" applyNumberFormat="1" applyFont="1" applyBorder="1" applyAlignment="1">
      <alignment horizontal="center" vertical="top" wrapText="1"/>
    </xf>
    <xf numFmtId="47" fontId="2" fillId="0" borderId="55" xfId="0" applyNumberFormat="1" applyFont="1" applyBorder="1" applyAlignment="1">
      <alignment horizontal="center" vertical="top" wrapText="1"/>
    </xf>
    <xf numFmtId="166" fontId="2" fillId="0" borderId="54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6" fontId="2" fillId="0" borderId="55" xfId="0" applyNumberFormat="1" applyFont="1" applyBorder="1" applyAlignment="1">
      <alignment horizontal="center" vertical="top"/>
    </xf>
    <xf numFmtId="49" fontId="32" fillId="5" borderId="29" xfId="0" applyNumberFormat="1" applyFont="1" applyFill="1" applyBorder="1" applyAlignment="1">
      <alignment horizontal="center" vertical="center" wrapText="1"/>
    </xf>
    <xf numFmtId="49" fontId="32" fillId="5" borderId="10" xfId="0" applyNumberFormat="1" applyFont="1" applyFill="1" applyBorder="1" applyAlignment="1">
      <alignment horizontal="center" vertical="center" wrapText="1"/>
    </xf>
    <xf numFmtId="49" fontId="32" fillId="5" borderId="28" xfId="0" applyNumberFormat="1" applyFont="1" applyFill="1" applyBorder="1" applyAlignment="1">
      <alignment horizontal="center" vertical="center" wrapText="1"/>
    </xf>
    <xf numFmtId="49" fontId="32" fillId="5" borderId="33" xfId="0" applyNumberFormat="1" applyFont="1" applyFill="1" applyBorder="1" applyAlignment="1">
      <alignment horizontal="center" vertical="center" wrapText="1"/>
    </xf>
    <xf numFmtId="49" fontId="32" fillId="5" borderId="4" xfId="0" applyNumberFormat="1" applyFont="1" applyFill="1" applyBorder="1" applyAlignment="1">
      <alignment horizontal="center" vertical="center" wrapText="1"/>
    </xf>
    <xf numFmtId="49" fontId="32" fillId="5" borderId="34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" fontId="21" fillId="0" borderId="51" xfId="0" applyNumberFormat="1" applyFont="1" applyBorder="1" applyAlignment="1">
      <alignment horizontal="center" vertical="center" textRotation="90" wrapText="1"/>
    </xf>
    <xf numFmtId="1" fontId="21" fillId="0" borderId="5" xfId="0" applyNumberFormat="1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1" fontId="43" fillId="0" borderId="24" xfId="0" applyNumberFormat="1" applyFont="1" applyBorder="1" applyAlignment="1">
      <alignment horizontal="center" vertical="top"/>
    </xf>
    <xf numFmtId="1" fontId="43" fillId="0" borderId="51" xfId="0" applyNumberFormat="1" applyFont="1" applyBorder="1" applyAlignment="1">
      <alignment horizontal="center" vertical="top"/>
    </xf>
    <xf numFmtId="1" fontId="43" fillId="0" borderId="5" xfId="0" applyNumberFormat="1" applyFont="1" applyBorder="1" applyAlignment="1">
      <alignment horizontal="center" vertical="top"/>
    </xf>
    <xf numFmtId="0" fontId="57" fillId="2" borderId="29" xfId="0" applyFont="1" applyFill="1" applyBorder="1" applyAlignment="1">
      <alignment horizontal="left" vertical="center" wrapText="1"/>
    </xf>
    <xf numFmtId="0" fontId="57" fillId="2" borderId="10" xfId="0" applyFont="1" applyFill="1" applyBorder="1" applyAlignment="1">
      <alignment horizontal="left" vertical="center" wrapText="1"/>
    </xf>
    <xf numFmtId="0" fontId="44" fillId="2" borderId="26" xfId="0" applyFont="1" applyFill="1" applyBorder="1" applyAlignment="1">
      <alignment horizontal="center" vertical="center" wrapText="1"/>
    </xf>
    <xf numFmtId="0" fontId="44" fillId="2" borderId="52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right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14" fontId="14" fillId="0" borderId="56" xfId="0" applyNumberFormat="1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top" wrapText="1"/>
    </xf>
    <xf numFmtId="1" fontId="9" fillId="0" borderId="16" xfId="0" applyNumberFormat="1" applyFont="1" applyBorder="1" applyAlignment="1">
      <alignment horizontal="center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1" fontId="9" fillId="0" borderId="32" xfId="0" applyNumberFormat="1" applyFont="1" applyBorder="1" applyAlignment="1">
      <alignment horizontal="center" vertical="top" wrapText="1"/>
    </xf>
    <xf numFmtId="0" fontId="16" fillId="0" borderId="32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center" vertical="top" wrapText="1"/>
    </xf>
    <xf numFmtId="45" fontId="16" fillId="0" borderId="8" xfId="0" applyNumberFormat="1" applyFont="1" applyBorder="1" applyAlignment="1">
      <alignment horizontal="center" vertical="center" wrapText="1"/>
    </xf>
    <xf numFmtId="45" fontId="16" fillId="0" borderId="32" xfId="0" applyNumberFormat="1" applyFont="1" applyBorder="1" applyAlignment="1">
      <alignment horizontal="center" vertical="center" wrapText="1"/>
    </xf>
    <xf numFmtId="45" fontId="16" fillId="0" borderId="16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2</xdr:row>
      <xdr:rowOff>298996</xdr:rowOff>
    </xdr:to>
    <xdr:pic>
      <xdr:nvPicPr>
        <xdr:cNvPr id="1102" name="Рисунок 6" descr="Braslav_2014_small_do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71725" cy="1222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33</xdr:row>
      <xdr:rowOff>21574</xdr:rowOff>
    </xdr:from>
    <xdr:ext cx="1911627" cy="711495"/>
    <xdr:sp macro="" textlink="">
      <xdr:nvSpPr>
        <xdr:cNvPr id="4" name="TextBox 3"/>
        <xdr:cNvSpPr txBox="1"/>
      </xdr:nvSpPr>
      <xdr:spPr>
        <a:xfrm>
          <a:off x="0" y="9879949"/>
          <a:ext cx="1911627" cy="711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Председатель</a:t>
          </a:r>
          <a:r>
            <a:rPr lang="ru-RU" sz="1100" baseline="0"/>
            <a:t> КСК</a:t>
          </a:r>
        </a:p>
        <a:p>
          <a:pPr algn="ctr"/>
          <a:r>
            <a:rPr lang="ru-RU" sz="1100" baseline="0"/>
            <a:t>С.О.Овчинников</a:t>
          </a:r>
          <a:endParaRPr lang="ru-RU" sz="1100"/>
        </a:p>
      </xdr:txBody>
    </xdr:sp>
    <xdr:clientData/>
  </xdr:oneCellAnchor>
  <xdr:oneCellAnchor>
    <xdr:from>
      <xdr:col>3</xdr:col>
      <xdr:colOff>570251</xdr:colOff>
      <xdr:row>33</xdr:row>
      <xdr:rowOff>0</xdr:rowOff>
    </xdr:from>
    <xdr:ext cx="1871870" cy="654758"/>
    <xdr:sp macro="" textlink="">
      <xdr:nvSpPr>
        <xdr:cNvPr id="5" name="TextBox 4"/>
        <xdr:cNvSpPr txBox="1"/>
      </xdr:nvSpPr>
      <xdr:spPr>
        <a:xfrm>
          <a:off x="4465976" y="9858375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В.И.Лукашик</a:t>
          </a:r>
          <a:endParaRPr lang="ru-RU" sz="1100"/>
        </a:p>
      </xdr:txBody>
    </xdr:sp>
    <xdr:clientData/>
  </xdr:oneCellAnchor>
  <xdr:oneCellAnchor>
    <xdr:from>
      <xdr:col>1</xdr:col>
      <xdr:colOff>1722776</xdr:colOff>
      <xdr:row>33</xdr:row>
      <xdr:rowOff>9525</xdr:rowOff>
    </xdr:from>
    <xdr:ext cx="1871870" cy="654758"/>
    <xdr:sp macro="" textlink="">
      <xdr:nvSpPr>
        <xdr:cNvPr id="6" name="TextBox 5"/>
        <xdr:cNvSpPr txBox="1"/>
      </xdr:nvSpPr>
      <xdr:spPr>
        <a:xfrm>
          <a:off x="2208551" y="9867900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П.Б.Баглай</a:t>
          </a:r>
          <a:endParaRPr lang="ru-RU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1752600</xdr:colOff>
      <xdr:row>2</xdr:row>
      <xdr:rowOff>258812</xdr:rowOff>
    </xdr:to>
    <xdr:pic>
      <xdr:nvPicPr>
        <xdr:cNvPr id="3101" name="Рисунок 6" descr="Braslav_2014_small_do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38375" cy="1154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2</xdr:row>
      <xdr:rowOff>323850</xdr:rowOff>
    </xdr:to>
    <xdr:pic>
      <xdr:nvPicPr>
        <xdr:cNvPr id="9224" name="Рисунок 2" descr="Braslav_2014_small_do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84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2</xdr:row>
      <xdr:rowOff>323850</xdr:rowOff>
    </xdr:to>
    <xdr:pic>
      <xdr:nvPicPr>
        <xdr:cNvPr id="10247" name="Рисунок 2" descr="Braslav_2014_small_do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84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2</xdr:row>
      <xdr:rowOff>323850</xdr:rowOff>
    </xdr:to>
    <xdr:pic>
      <xdr:nvPicPr>
        <xdr:cNvPr id="11271" name="Рисунок 2" descr="Braslav_2014_small_do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84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2</xdr:row>
      <xdr:rowOff>323850</xdr:rowOff>
    </xdr:to>
    <xdr:pic>
      <xdr:nvPicPr>
        <xdr:cNvPr id="13318" name="Рисунок 2" descr="Braslav_2014_small_do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84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2</xdr:row>
      <xdr:rowOff>323850</xdr:rowOff>
    </xdr:to>
    <xdr:pic>
      <xdr:nvPicPr>
        <xdr:cNvPr id="14342" name="Рисунок 2" descr="Braslav_2014_small_do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84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2</xdr:row>
      <xdr:rowOff>323850</xdr:rowOff>
    </xdr:to>
    <xdr:pic>
      <xdr:nvPicPr>
        <xdr:cNvPr id="15366" name="Рисунок 2" descr="Braslav_2014_small_do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84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3</xdr:col>
      <xdr:colOff>304800</xdr:colOff>
      <xdr:row>2</xdr:row>
      <xdr:rowOff>276225</xdr:rowOff>
    </xdr:to>
    <xdr:pic>
      <xdr:nvPicPr>
        <xdr:cNvPr id="17425" name="Рисунок 3" descr="Braslav_2014_small_do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0"/>
          <a:ext cx="17145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781050</xdr:colOff>
      <xdr:row>36</xdr:row>
      <xdr:rowOff>135874</xdr:rowOff>
    </xdr:from>
    <xdr:ext cx="1911627" cy="711495"/>
    <xdr:sp macro="" textlink="">
      <xdr:nvSpPr>
        <xdr:cNvPr id="3" name="TextBox 2"/>
        <xdr:cNvSpPr txBox="1"/>
      </xdr:nvSpPr>
      <xdr:spPr>
        <a:xfrm>
          <a:off x="1438275" y="9156049"/>
          <a:ext cx="1911627" cy="711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Председатель</a:t>
          </a:r>
          <a:r>
            <a:rPr lang="ru-RU" sz="1100" baseline="0"/>
            <a:t> КСК</a:t>
          </a:r>
        </a:p>
        <a:p>
          <a:pPr algn="ctr"/>
          <a:r>
            <a:rPr lang="ru-RU" sz="1100" baseline="0"/>
            <a:t>С.О.Овчинников</a:t>
          </a:r>
          <a:endParaRPr lang="ru-RU" sz="1100"/>
        </a:p>
      </xdr:txBody>
    </xdr:sp>
    <xdr:clientData/>
  </xdr:oneCellAnchor>
  <xdr:oneCellAnchor>
    <xdr:from>
      <xdr:col>9</xdr:col>
      <xdr:colOff>475001</xdr:colOff>
      <xdr:row>36</xdr:row>
      <xdr:rowOff>114300</xdr:rowOff>
    </xdr:from>
    <xdr:ext cx="1871870" cy="654758"/>
    <xdr:sp macro="" textlink="">
      <xdr:nvSpPr>
        <xdr:cNvPr id="4" name="TextBox 3"/>
        <xdr:cNvSpPr txBox="1"/>
      </xdr:nvSpPr>
      <xdr:spPr>
        <a:xfrm>
          <a:off x="6704351" y="9134475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В.И.Лукашик</a:t>
          </a:r>
          <a:endParaRPr lang="ru-RU" sz="1100"/>
        </a:p>
      </xdr:txBody>
    </xdr:sp>
    <xdr:clientData/>
  </xdr:oneCellAnchor>
  <xdr:oneCellAnchor>
    <xdr:from>
      <xdr:col>4</xdr:col>
      <xdr:colOff>894101</xdr:colOff>
      <xdr:row>36</xdr:row>
      <xdr:rowOff>123825</xdr:rowOff>
    </xdr:from>
    <xdr:ext cx="1871870" cy="654758"/>
    <xdr:sp macro="" textlink="">
      <xdr:nvSpPr>
        <xdr:cNvPr id="5" name="TextBox 4"/>
        <xdr:cNvSpPr txBox="1"/>
      </xdr:nvSpPr>
      <xdr:spPr>
        <a:xfrm>
          <a:off x="4056401" y="9144000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П.Б.Баглай</a:t>
          </a:r>
          <a:endParaRPr lang="ru-RU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2</xdr:row>
      <xdr:rowOff>312801</xdr:rowOff>
    </xdr:to>
    <xdr:pic>
      <xdr:nvPicPr>
        <xdr:cNvPr id="2" name="Рисунок 1" descr="Braslav_2014_small_do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38400" cy="125577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2</xdr:row>
      <xdr:rowOff>198501</xdr:rowOff>
    </xdr:to>
    <xdr:pic>
      <xdr:nvPicPr>
        <xdr:cNvPr id="3" name="Рисунок 2" descr="Braslav_2014_small_do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38400" cy="1255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4</xdr:row>
      <xdr:rowOff>0</xdr:rowOff>
    </xdr:to>
    <xdr:pic>
      <xdr:nvPicPr>
        <xdr:cNvPr id="2108" name="Рисунок 5" descr="Braslav_2014_small_do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84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228600</xdr:colOff>
      <xdr:row>26</xdr:row>
      <xdr:rowOff>154924</xdr:rowOff>
    </xdr:from>
    <xdr:ext cx="1911627" cy="711495"/>
    <xdr:sp macro="" textlink="">
      <xdr:nvSpPr>
        <xdr:cNvPr id="6" name="TextBox 5"/>
        <xdr:cNvSpPr txBox="1"/>
      </xdr:nvSpPr>
      <xdr:spPr>
        <a:xfrm>
          <a:off x="228600" y="6593824"/>
          <a:ext cx="1911627" cy="711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______________________</a:t>
          </a:r>
        </a:p>
        <a:p>
          <a:pPr algn="ctr"/>
          <a:r>
            <a:rPr lang="ru-RU" sz="1100"/>
            <a:t>Председатель</a:t>
          </a:r>
          <a:r>
            <a:rPr lang="ru-RU" sz="1100" baseline="0"/>
            <a:t> КСК</a:t>
          </a:r>
        </a:p>
        <a:p>
          <a:pPr algn="ctr"/>
          <a:r>
            <a:rPr lang="ru-RU" sz="1100" baseline="0"/>
            <a:t>С.О.Овчинников</a:t>
          </a:r>
          <a:endParaRPr lang="ru-RU" sz="1100"/>
        </a:p>
      </xdr:txBody>
    </xdr:sp>
    <xdr:clientData/>
  </xdr:oneCellAnchor>
  <xdr:oneCellAnchor>
    <xdr:from>
      <xdr:col>4</xdr:col>
      <xdr:colOff>970301</xdr:colOff>
      <xdr:row>26</xdr:row>
      <xdr:rowOff>133350</xdr:rowOff>
    </xdr:from>
    <xdr:ext cx="1871870" cy="654758"/>
    <xdr:sp macro="" textlink="">
      <xdr:nvSpPr>
        <xdr:cNvPr id="7" name="TextBox 6"/>
        <xdr:cNvSpPr txBox="1"/>
      </xdr:nvSpPr>
      <xdr:spPr>
        <a:xfrm>
          <a:off x="4685051" y="6572250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В.И.Лукашик</a:t>
          </a:r>
          <a:endParaRPr lang="ru-RU" sz="1100"/>
        </a:p>
      </xdr:txBody>
    </xdr:sp>
    <xdr:clientData/>
  </xdr:oneCellAnchor>
  <xdr:oneCellAnchor>
    <xdr:from>
      <xdr:col>3</xdr:col>
      <xdr:colOff>274976</xdr:colOff>
      <xdr:row>26</xdr:row>
      <xdr:rowOff>142875</xdr:rowOff>
    </xdr:from>
    <xdr:ext cx="1871870" cy="654758"/>
    <xdr:sp macro="" textlink="">
      <xdr:nvSpPr>
        <xdr:cNvPr id="8" name="TextBox 7"/>
        <xdr:cNvSpPr txBox="1"/>
      </xdr:nvSpPr>
      <xdr:spPr>
        <a:xfrm>
          <a:off x="2408576" y="6581775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П.Б.Баглай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39</xdr:row>
      <xdr:rowOff>142875</xdr:rowOff>
    </xdr:from>
    <xdr:ext cx="1911627" cy="711495"/>
    <xdr:sp macro="" textlink="">
      <xdr:nvSpPr>
        <xdr:cNvPr id="2" name="TextBox 1"/>
        <xdr:cNvSpPr txBox="1"/>
      </xdr:nvSpPr>
      <xdr:spPr>
        <a:xfrm>
          <a:off x="0" y="14744700"/>
          <a:ext cx="1911627" cy="711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Председатель</a:t>
          </a:r>
          <a:r>
            <a:rPr lang="ru-RU" sz="1100" baseline="0"/>
            <a:t> КСК</a:t>
          </a:r>
        </a:p>
        <a:p>
          <a:pPr algn="ctr"/>
          <a:r>
            <a:rPr lang="ru-RU" sz="1100" baseline="0"/>
            <a:t>С.О.Овчинников</a:t>
          </a:r>
          <a:endParaRPr lang="ru-RU" sz="1100"/>
        </a:p>
      </xdr:txBody>
    </xdr:sp>
    <xdr:clientData/>
  </xdr:oneCellAnchor>
  <xdr:oneCellAnchor>
    <xdr:from>
      <xdr:col>3</xdr:col>
      <xdr:colOff>1303676</xdr:colOff>
      <xdr:row>39</xdr:row>
      <xdr:rowOff>121301</xdr:rowOff>
    </xdr:from>
    <xdr:ext cx="1871870" cy="654758"/>
    <xdr:sp macro="" textlink="">
      <xdr:nvSpPr>
        <xdr:cNvPr id="3" name="TextBox 2"/>
        <xdr:cNvSpPr txBox="1"/>
      </xdr:nvSpPr>
      <xdr:spPr>
        <a:xfrm>
          <a:off x="4808876" y="14723126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В.И.Лукашик</a:t>
          </a:r>
          <a:endParaRPr lang="ru-RU" sz="1100"/>
        </a:p>
      </xdr:txBody>
    </xdr:sp>
    <xdr:clientData/>
  </xdr:oneCellAnchor>
  <xdr:oneCellAnchor>
    <xdr:from>
      <xdr:col>2</xdr:col>
      <xdr:colOff>170201</xdr:colOff>
      <xdr:row>39</xdr:row>
      <xdr:rowOff>130826</xdr:rowOff>
    </xdr:from>
    <xdr:ext cx="1871870" cy="654758"/>
    <xdr:sp macro="" textlink="">
      <xdr:nvSpPr>
        <xdr:cNvPr id="4" name="TextBox 3"/>
        <xdr:cNvSpPr txBox="1"/>
      </xdr:nvSpPr>
      <xdr:spPr>
        <a:xfrm>
          <a:off x="2532401" y="14732651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П.Б.Баглай</a:t>
          </a:r>
          <a:endParaRPr lang="ru-RU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3</xdr:row>
      <xdr:rowOff>17526</xdr:rowOff>
    </xdr:to>
    <xdr:pic>
      <xdr:nvPicPr>
        <xdr:cNvPr id="6" name="Рисунок 5" descr="Braslav_2014_small_do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38400" cy="12557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35</xdr:row>
      <xdr:rowOff>21574</xdr:rowOff>
    </xdr:from>
    <xdr:ext cx="1911627" cy="711495"/>
    <xdr:sp macro="" textlink="">
      <xdr:nvSpPr>
        <xdr:cNvPr id="3" name="TextBox 2"/>
        <xdr:cNvSpPr txBox="1"/>
      </xdr:nvSpPr>
      <xdr:spPr>
        <a:xfrm>
          <a:off x="0" y="9013174"/>
          <a:ext cx="1911627" cy="711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Председатель</a:t>
          </a:r>
          <a:r>
            <a:rPr lang="ru-RU" sz="1100" baseline="0"/>
            <a:t> КСК</a:t>
          </a:r>
        </a:p>
        <a:p>
          <a:pPr algn="ctr"/>
          <a:r>
            <a:rPr lang="ru-RU" sz="1100" baseline="0"/>
            <a:t>С.О.Овчинников</a:t>
          </a:r>
          <a:endParaRPr lang="ru-RU" sz="1100"/>
        </a:p>
      </xdr:txBody>
    </xdr:sp>
    <xdr:clientData/>
  </xdr:oneCellAnchor>
  <xdr:oneCellAnchor>
    <xdr:from>
      <xdr:col>3</xdr:col>
      <xdr:colOff>570251</xdr:colOff>
      <xdr:row>35</xdr:row>
      <xdr:rowOff>0</xdr:rowOff>
    </xdr:from>
    <xdr:ext cx="1871870" cy="654758"/>
    <xdr:sp macro="" textlink="">
      <xdr:nvSpPr>
        <xdr:cNvPr id="4" name="TextBox 3"/>
        <xdr:cNvSpPr txBox="1"/>
      </xdr:nvSpPr>
      <xdr:spPr>
        <a:xfrm>
          <a:off x="4465976" y="8991600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В.И.Лукашик</a:t>
          </a:r>
          <a:endParaRPr lang="ru-RU" sz="1100"/>
        </a:p>
      </xdr:txBody>
    </xdr:sp>
    <xdr:clientData/>
  </xdr:oneCellAnchor>
  <xdr:oneCellAnchor>
    <xdr:from>
      <xdr:col>1</xdr:col>
      <xdr:colOff>1722776</xdr:colOff>
      <xdr:row>35</xdr:row>
      <xdr:rowOff>9525</xdr:rowOff>
    </xdr:from>
    <xdr:ext cx="1871870" cy="654758"/>
    <xdr:sp macro="" textlink="">
      <xdr:nvSpPr>
        <xdr:cNvPr id="5" name="TextBox 4"/>
        <xdr:cNvSpPr txBox="1"/>
      </xdr:nvSpPr>
      <xdr:spPr>
        <a:xfrm>
          <a:off x="2208551" y="9001125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П.Б.Баглай</a:t>
          </a:r>
          <a:endParaRPr lang="ru-RU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1685925</xdr:colOff>
      <xdr:row>2</xdr:row>
      <xdr:rowOff>224433</xdr:rowOff>
    </xdr:to>
    <xdr:pic>
      <xdr:nvPicPr>
        <xdr:cNvPr id="4146" name="Рисунок 5" descr="Braslav_2014_small_do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71700" cy="111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2</xdr:row>
      <xdr:rowOff>323850</xdr:rowOff>
    </xdr:to>
    <xdr:pic>
      <xdr:nvPicPr>
        <xdr:cNvPr id="5128" name="Рисунок 2" descr="Braslav_2014_small_do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84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2</xdr:row>
      <xdr:rowOff>323850</xdr:rowOff>
    </xdr:to>
    <xdr:pic>
      <xdr:nvPicPr>
        <xdr:cNvPr id="6152" name="Рисунок 2" descr="Braslav_2014_small_do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84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2</xdr:row>
      <xdr:rowOff>323850</xdr:rowOff>
    </xdr:to>
    <xdr:pic>
      <xdr:nvPicPr>
        <xdr:cNvPr id="7176" name="Рисунок 2" descr="Braslav_2014_small_do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2887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2</xdr:row>
      <xdr:rowOff>323850</xdr:rowOff>
    </xdr:to>
    <xdr:pic>
      <xdr:nvPicPr>
        <xdr:cNvPr id="8200" name="Рисунок 3" descr="Braslav_2014_small_do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84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0</xdr:rowOff>
    </xdr:from>
    <xdr:to>
      <xdr:col>2</xdr:col>
      <xdr:colOff>1295400</xdr:colOff>
      <xdr:row>2</xdr:row>
      <xdr:rowOff>219075</xdr:rowOff>
    </xdr:to>
    <xdr:pic>
      <xdr:nvPicPr>
        <xdr:cNvPr id="12295" name="Рисунок 2" descr="Braslav_2014_small_do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0"/>
          <a:ext cx="14668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Normal="115" workbookViewId="0">
      <pane ySplit="5" topLeftCell="A6" activePane="bottomLeft" state="frozenSplit"/>
      <selection pane="bottomLeft" activeCell="C2" sqref="C2:G2"/>
    </sheetView>
  </sheetViews>
  <sheetFormatPr defaultRowHeight="12.75"/>
  <cols>
    <col min="1" max="1" width="6" style="3" customWidth="1"/>
    <col min="2" max="2" width="24.375" style="4" bestFit="1" customWidth="1"/>
    <col min="3" max="3" width="16.625" style="4" bestFit="1" customWidth="1"/>
    <col min="4" max="4" width="13.75" style="4" customWidth="1"/>
    <col min="5" max="5" width="7.125" style="4" customWidth="1"/>
    <col min="6" max="6" width="7.5" style="4" customWidth="1"/>
    <col min="7" max="7" width="7.375" style="5" customWidth="1"/>
    <col min="8" max="8" width="5.75" customWidth="1"/>
    <col min="9" max="9" width="5.25" customWidth="1"/>
  </cols>
  <sheetData>
    <row r="1" spans="1:14" ht="25.5">
      <c r="G1" s="18" t="s">
        <v>88</v>
      </c>
    </row>
    <row r="2" spans="1:14" ht="47.25" customHeight="1">
      <c r="A2" s="9"/>
      <c r="B2" s="14"/>
      <c r="C2" s="245"/>
      <c r="D2" s="245"/>
      <c r="E2" s="245"/>
      <c r="F2" s="245"/>
      <c r="G2" s="245"/>
    </row>
    <row r="3" spans="1:14" ht="24.95" customHeight="1">
      <c r="A3" s="9"/>
      <c r="B3" s="14"/>
      <c r="C3" s="17"/>
      <c r="G3" s="10" t="s">
        <v>90</v>
      </c>
    </row>
    <row r="4" spans="1:14" ht="18.75">
      <c r="A4" s="248" t="s">
        <v>145</v>
      </c>
      <c r="B4" s="249"/>
      <c r="C4" s="249"/>
      <c r="D4" s="249"/>
      <c r="E4" s="247">
        <v>41781</v>
      </c>
      <c r="F4" s="247"/>
      <c r="G4" s="176">
        <v>0.5</v>
      </c>
    </row>
    <row r="5" spans="1:14" s="1" customFormat="1" ht="25.5">
      <c r="A5" s="173" t="s">
        <v>24</v>
      </c>
      <c r="B5" s="174" t="s">
        <v>2</v>
      </c>
      <c r="C5" s="175" t="s">
        <v>1</v>
      </c>
      <c r="D5" s="175" t="s">
        <v>0</v>
      </c>
      <c r="E5" s="177" t="s">
        <v>3</v>
      </c>
      <c r="F5" s="246" t="s">
        <v>178</v>
      </c>
      <c r="G5" s="246"/>
    </row>
    <row r="6" spans="1:14" s="2" customFormat="1" ht="25.5">
      <c r="A6" s="171">
        <v>1</v>
      </c>
      <c r="B6" s="24" t="s">
        <v>168</v>
      </c>
      <c r="C6" s="25" t="s">
        <v>142</v>
      </c>
      <c r="D6" s="26" t="s">
        <v>141</v>
      </c>
      <c r="E6" s="27" t="s">
        <v>5</v>
      </c>
      <c r="F6" s="27" t="s">
        <v>101</v>
      </c>
      <c r="G6" s="27" t="s">
        <v>99</v>
      </c>
    </row>
    <row r="7" spans="1:14" s="2" customFormat="1" ht="25.5">
      <c r="A7" s="171">
        <v>2</v>
      </c>
      <c r="B7" s="24" t="s">
        <v>128</v>
      </c>
      <c r="C7" s="25" t="s">
        <v>9</v>
      </c>
      <c r="D7" s="26" t="s">
        <v>7</v>
      </c>
      <c r="E7" s="27" t="s">
        <v>5</v>
      </c>
      <c r="F7" s="27" t="s">
        <v>101</v>
      </c>
      <c r="G7" s="27"/>
    </row>
    <row r="8" spans="1:14" s="2" customFormat="1" ht="25.5">
      <c r="A8" s="171">
        <v>3</v>
      </c>
      <c r="B8" s="24" t="s">
        <v>6</v>
      </c>
      <c r="C8" s="25" t="s">
        <v>174</v>
      </c>
      <c r="D8" s="26" t="s">
        <v>109</v>
      </c>
      <c r="E8" s="27" t="s">
        <v>5</v>
      </c>
      <c r="F8" s="27" t="s">
        <v>101</v>
      </c>
      <c r="G8" s="27"/>
    </row>
    <row r="9" spans="1:14" s="2" customFormat="1" ht="25.5">
      <c r="A9" s="171">
        <v>4</v>
      </c>
      <c r="B9" s="24" t="s">
        <v>139</v>
      </c>
      <c r="C9" s="25" t="s">
        <v>146</v>
      </c>
      <c r="D9" s="26" t="s">
        <v>140</v>
      </c>
      <c r="E9" s="27" t="s">
        <v>5</v>
      </c>
      <c r="F9" s="27" t="s">
        <v>101</v>
      </c>
      <c r="G9" s="27"/>
    </row>
    <row r="10" spans="1:14" s="2" customFormat="1" ht="25.5">
      <c r="A10" s="171">
        <v>5</v>
      </c>
      <c r="B10" s="24" t="s">
        <v>4</v>
      </c>
      <c r="C10" s="25" t="s">
        <v>9</v>
      </c>
      <c r="D10" s="26" t="s">
        <v>7</v>
      </c>
      <c r="E10" s="27" t="s">
        <v>5</v>
      </c>
      <c r="F10" s="27" t="s">
        <v>101</v>
      </c>
      <c r="G10" s="27"/>
      <c r="H10" s="8"/>
    </row>
    <row r="11" spans="1:14" s="2" customFormat="1" ht="25.5">
      <c r="A11" s="171">
        <v>6</v>
      </c>
      <c r="B11" s="24" t="s">
        <v>26</v>
      </c>
      <c r="C11" s="25" t="s">
        <v>10</v>
      </c>
      <c r="D11" s="26" t="s">
        <v>100</v>
      </c>
      <c r="E11" s="27" t="s">
        <v>5</v>
      </c>
      <c r="F11" s="27" t="s">
        <v>101</v>
      </c>
      <c r="G11" s="27"/>
      <c r="H11" s="8"/>
    </row>
    <row r="12" spans="1:14" s="2" customFormat="1" ht="25.5">
      <c r="A12" s="171">
        <v>7</v>
      </c>
      <c r="B12" s="24" t="s">
        <v>144</v>
      </c>
      <c r="C12" s="25" t="s">
        <v>177</v>
      </c>
      <c r="D12" s="26" t="s">
        <v>7</v>
      </c>
      <c r="E12" s="27" t="s">
        <v>5</v>
      </c>
      <c r="F12" s="27" t="s">
        <v>101</v>
      </c>
      <c r="G12" s="27"/>
    </row>
    <row r="13" spans="1:14" s="2" customFormat="1" ht="25.5">
      <c r="A13" s="171">
        <v>8</v>
      </c>
      <c r="B13" s="24" t="s">
        <v>133</v>
      </c>
      <c r="C13" s="25" t="s">
        <v>135</v>
      </c>
      <c r="D13" s="26" t="s">
        <v>136</v>
      </c>
      <c r="E13" s="27" t="s">
        <v>5</v>
      </c>
      <c r="F13" s="27" t="s">
        <v>101</v>
      </c>
      <c r="G13" s="27"/>
    </row>
    <row r="14" spans="1:14" s="2" customFormat="1" ht="25.5">
      <c r="A14" s="171">
        <v>9</v>
      </c>
      <c r="B14" s="24" t="s">
        <v>8</v>
      </c>
      <c r="C14" s="25" t="s">
        <v>9</v>
      </c>
      <c r="D14" s="26" t="s">
        <v>7</v>
      </c>
      <c r="E14" s="27" t="s">
        <v>5</v>
      </c>
      <c r="F14" s="27" t="s">
        <v>101</v>
      </c>
      <c r="G14" s="27"/>
    </row>
    <row r="15" spans="1:14" s="22" customFormat="1" ht="25.5">
      <c r="A15" s="172">
        <v>10</v>
      </c>
      <c r="B15" s="24" t="s">
        <v>123</v>
      </c>
      <c r="C15" s="25" t="s">
        <v>9</v>
      </c>
      <c r="D15" s="26" t="s">
        <v>25</v>
      </c>
      <c r="E15" s="27" t="s">
        <v>5</v>
      </c>
      <c r="F15" s="27" t="s">
        <v>101</v>
      </c>
      <c r="G15" s="27"/>
      <c r="H15" s="2"/>
      <c r="I15" s="2"/>
      <c r="J15" s="2"/>
      <c r="K15" s="2"/>
      <c r="L15" s="2"/>
      <c r="M15" s="2"/>
      <c r="N15" s="2"/>
    </row>
    <row r="16" spans="1:14" s="2" customFormat="1" ht="25.5">
      <c r="A16" s="171">
        <v>11</v>
      </c>
      <c r="B16" s="24" t="s">
        <v>14</v>
      </c>
      <c r="C16" s="25" t="s">
        <v>121</v>
      </c>
      <c r="D16" s="26" t="s">
        <v>120</v>
      </c>
      <c r="E16" s="27" t="s">
        <v>5</v>
      </c>
      <c r="F16" s="27" t="s">
        <v>101</v>
      </c>
      <c r="G16" s="27" t="s">
        <v>99</v>
      </c>
    </row>
    <row r="17" spans="1:8" s="2" customFormat="1" ht="25.5">
      <c r="A17" s="171">
        <v>12</v>
      </c>
      <c r="B17" s="24" t="s">
        <v>169</v>
      </c>
      <c r="C17" s="25" t="s">
        <v>138</v>
      </c>
      <c r="D17" s="26" t="s">
        <v>172</v>
      </c>
      <c r="E17" s="27" t="s">
        <v>5</v>
      </c>
      <c r="F17" s="27" t="s">
        <v>101</v>
      </c>
      <c r="G17" s="27" t="s">
        <v>99</v>
      </c>
    </row>
    <row r="18" spans="1:8" s="2" customFormat="1" ht="25.5">
      <c r="A18" s="171">
        <v>14</v>
      </c>
      <c r="B18" s="24" t="s">
        <v>105</v>
      </c>
      <c r="C18" s="25" t="s">
        <v>9</v>
      </c>
      <c r="D18" s="26" t="s">
        <v>25</v>
      </c>
      <c r="E18" s="27" t="s">
        <v>5</v>
      </c>
      <c r="F18" s="27" t="s">
        <v>101</v>
      </c>
      <c r="G18" s="27"/>
    </row>
    <row r="19" spans="1:8" s="2" customFormat="1" ht="25.5">
      <c r="A19" s="171">
        <v>23</v>
      </c>
      <c r="B19" s="24" t="s">
        <v>170</v>
      </c>
      <c r="C19" s="25" t="s">
        <v>171</v>
      </c>
      <c r="D19" s="26" t="s">
        <v>109</v>
      </c>
      <c r="E19" s="27" t="s">
        <v>5</v>
      </c>
      <c r="F19" s="27" t="s">
        <v>101</v>
      </c>
      <c r="G19" s="27"/>
    </row>
    <row r="20" spans="1:8" s="2" customFormat="1" ht="25.5">
      <c r="A20" s="172">
        <v>15</v>
      </c>
      <c r="B20" s="24" t="s">
        <v>96</v>
      </c>
      <c r="C20" s="25" t="s">
        <v>97</v>
      </c>
      <c r="D20" s="26" t="s">
        <v>98</v>
      </c>
      <c r="E20" s="27" t="s">
        <v>13</v>
      </c>
      <c r="F20" s="27" t="s">
        <v>101</v>
      </c>
      <c r="G20" s="28" t="s">
        <v>99</v>
      </c>
      <c r="H20" s="8"/>
    </row>
    <row r="21" spans="1:8" s="2" customFormat="1" ht="25.5">
      <c r="A21" s="171">
        <v>16</v>
      </c>
      <c r="B21" s="24" t="s">
        <v>104</v>
      </c>
      <c r="C21" s="25" t="s">
        <v>103</v>
      </c>
      <c r="D21" s="26" t="s">
        <v>98</v>
      </c>
      <c r="E21" s="27" t="s">
        <v>13</v>
      </c>
      <c r="F21" s="27" t="s">
        <v>101</v>
      </c>
      <c r="G21" s="27" t="s">
        <v>99</v>
      </c>
    </row>
    <row r="22" spans="1:8" s="2" customFormat="1" ht="25.5">
      <c r="A22" s="171">
        <v>17</v>
      </c>
      <c r="B22" s="24" t="s">
        <v>11</v>
      </c>
      <c r="C22" s="25" t="s">
        <v>12</v>
      </c>
      <c r="D22" s="26" t="s">
        <v>35</v>
      </c>
      <c r="E22" s="27" t="s">
        <v>13</v>
      </c>
      <c r="F22" s="27" t="s">
        <v>101</v>
      </c>
      <c r="G22" s="27" t="s">
        <v>99</v>
      </c>
    </row>
    <row r="23" spans="1:8" s="2" customFormat="1" ht="25.5">
      <c r="A23" s="171">
        <v>19</v>
      </c>
      <c r="B23" s="24" t="s">
        <v>113</v>
      </c>
      <c r="C23" s="25" t="s">
        <v>9</v>
      </c>
      <c r="D23" s="26" t="s">
        <v>15</v>
      </c>
      <c r="E23" s="27" t="s">
        <v>13</v>
      </c>
      <c r="F23" s="27" t="s">
        <v>101</v>
      </c>
      <c r="G23" s="27" t="s">
        <v>99</v>
      </c>
    </row>
    <row r="24" spans="1:8" s="2" customFormat="1" ht="25.5">
      <c r="A24" s="171">
        <v>20</v>
      </c>
      <c r="B24" s="24" t="s">
        <v>115</v>
      </c>
      <c r="C24" s="25" t="s">
        <v>116</v>
      </c>
      <c r="D24" s="26" t="s">
        <v>118</v>
      </c>
      <c r="E24" s="27" t="s">
        <v>13</v>
      </c>
      <c r="F24" s="27" t="s">
        <v>101</v>
      </c>
      <c r="G24" s="27" t="s">
        <v>99</v>
      </c>
    </row>
    <row r="25" spans="1:8" s="2" customFormat="1" ht="25.5">
      <c r="A25" s="171">
        <v>21</v>
      </c>
      <c r="B25" s="24" t="s">
        <v>23</v>
      </c>
      <c r="C25" s="25" t="s">
        <v>27</v>
      </c>
      <c r="D25" s="26" t="s">
        <v>201</v>
      </c>
      <c r="E25" s="27" t="s">
        <v>16</v>
      </c>
      <c r="F25" s="27" t="s">
        <v>101</v>
      </c>
      <c r="G25" s="27" t="s">
        <v>99</v>
      </c>
    </row>
    <row r="26" spans="1:8" s="2" customFormat="1" ht="25.5">
      <c r="A26" s="171">
        <v>22</v>
      </c>
      <c r="B26" s="24" t="s">
        <v>19</v>
      </c>
      <c r="C26" s="25" t="s">
        <v>9</v>
      </c>
      <c r="D26" s="26" t="s">
        <v>20</v>
      </c>
      <c r="E26" s="27" t="s">
        <v>16</v>
      </c>
      <c r="F26" s="27" t="s">
        <v>101</v>
      </c>
      <c r="G26" s="27" t="s">
        <v>99</v>
      </c>
    </row>
    <row r="27" spans="1:8" s="2" customFormat="1" ht="25.5">
      <c r="A27" s="171">
        <v>24</v>
      </c>
      <c r="B27" s="24" t="s">
        <v>130</v>
      </c>
      <c r="C27" s="25" t="s">
        <v>9</v>
      </c>
      <c r="D27" s="26" t="s">
        <v>17</v>
      </c>
      <c r="E27" s="27" t="s">
        <v>16</v>
      </c>
      <c r="F27" s="27" t="s">
        <v>101</v>
      </c>
      <c r="G27" s="27" t="s">
        <v>99</v>
      </c>
    </row>
    <row r="28" spans="1:8" s="2" customFormat="1" ht="25.5">
      <c r="A28" s="171">
        <v>25</v>
      </c>
      <c r="B28" s="24" t="s">
        <v>125</v>
      </c>
      <c r="C28" s="25" t="s">
        <v>9</v>
      </c>
      <c r="D28" s="26" t="s">
        <v>127</v>
      </c>
      <c r="E28" s="27" t="s">
        <v>16</v>
      </c>
      <c r="F28" s="27" t="s">
        <v>101</v>
      </c>
      <c r="G28" s="27" t="s">
        <v>99</v>
      </c>
    </row>
    <row r="29" spans="1:8" s="2" customFormat="1" ht="25.5">
      <c r="A29" s="171">
        <v>26</v>
      </c>
      <c r="B29" s="24" t="s">
        <v>202</v>
      </c>
      <c r="C29" s="25" t="s">
        <v>9</v>
      </c>
      <c r="D29" s="26" t="s">
        <v>21</v>
      </c>
      <c r="E29" s="27" t="s">
        <v>16</v>
      </c>
      <c r="F29" s="27" t="s">
        <v>101</v>
      </c>
      <c r="G29" s="27" t="s">
        <v>99</v>
      </c>
      <c r="H29" s="8"/>
    </row>
    <row r="30" spans="1:8" s="2" customFormat="1" ht="25.5">
      <c r="A30" s="171">
        <v>27</v>
      </c>
      <c r="B30" s="24" t="s">
        <v>107</v>
      </c>
      <c r="C30" s="25" t="s">
        <v>9</v>
      </c>
      <c r="D30" s="26" t="s">
        <v>18</v>
      </c>
      <c r="E30" s="27" t="s">
        <v>16</v>
      </c>
      <c r="F30" s="27" t="s">
        <v>101</v>
      </c>
      <c r="G30" s="27" t="s">
        <v>99</v>
      </c>
    </row>
    <row r="31" spans="1:8" s="2" customFormat="1" ht="15.75">
      <c r="A31" s="16"/>
    </row>
    <row r="32" spans="1:8" s="2" customFormat="1" ht="15.75" customHeight="1">
      <c r="A32" s="16"/>
      <c r="B32" s="20" t="s">
        <v>179</v>
      </c>
      <c r="C32" s="15">
        <f>COUNTA(B6:B30)</f>
        <v>25</v>
      </c>
      <c r="E32" s="20" t="s">
        <v>91</v>
      </c>
      <c r="F32" s="23">
        <f>COUNTIF(E6:E30, "Б-12")</f>
        <v>14</v>
      </c>
    </row>
    <row r="33" spans="1:14" ht="15.75">
      <c r="B33" s="6"/>
      <c r="C33" s="21"/>
      <c r="E33" s="20" t="s">
        <v>92</v>
      </c>
      <c r="F33" s="23">
        <f>COUNTIF(E6:E30, "Б-11")</f>
        <v>5</v>
      </c>
      <c r="L33" s="161"/>
      <c r="M33" s="162"/>
      <c r="N33" s="162"/>
    </row>
    <row r="34" spans="1:14" ht="15.75">
      <c r="B34" s="6"/>
      <c r="E34" s="20" t="s">
        <v>93</v>
      </c>
      <c r="F34" s="23">
        <f>COUNTIF(E6:E30, "Б-10")</f>
        <v>6</v>
      </c>
      <c r="L34" s="161"/>
      <c r="M34" s="162"/>
      <c r="N34" s="162"/>
    </row>
    <row r="35" spans="1:14" ht="15.75">
      <c r="B35" s="6"/>
      <c r="E35" s="20" t="s">
        <v>94</v>
      </c>
      <c r="F35" s="23">
        <f>COUNTIF(G6:G30, "Моно")</f>
        <v>14</v>
      </c>
    </row>
    <row r="36" spans="1:14" ht="15.75">
      <c r="B36" s="6"/>
      <c r="E36" s="20" t="s">
        <v>95</v>
      </c>
      <c r="F36" s="23">
        <f>COUNTIF(F6:F30, "АБС")</f>
        <v>25</v>
      </c>
    </row>
    <row r="37" spans="1:14" ht="15.75">
      <c r="B37" s="6"/>
      <c r="D37" s="20"/>
      <c r="E37" s="20"/>
      <c r="F37" s="20"/>
      <c r="G37" s="23"/>
    </row>
    <row r="38" spans="1:14">
      <c r="B38" s="6"/>
      <c r="G38" s="19"/>
    </row>
    <row r="39" spans="1:14" s="7" customFormat="1">
      <c r="A39" s="12"/>
      <c r="B39" s="12"/>
      <c r="C39" s="12"/>
      <c r="D39" s="12"/>
      <c r="E39" s="12"/>
      <c r="F39" s="12"/>
      <c r="G39" s="12"/>
    </row>
    <row r="40" spans="1:14" ht="13.5" customHeight="1">
      <c r="B40" s="13"/>
      <c r="C40" s="13"/>
      <c r="D40" s="13"/>
      <c r="E40" s="13"/>
      <c r="F40" s="13"/>
      <c r="G40" s="13"/>
    </row>
    <row r="41" spans="1:14">
      <c r="B41" s="13"/>
      <c r="C41" s="13"/>
      <c r="D41" s="13"/>
      <c r="E41" s="13"/>
      <c r="F41" s="13"/>
      <c r="G41" s="13"/>
    </row>
    <row r="44" spans="1:14">
      <c r="B44" s="11"/>
    </row>
    <row r="45" spans="1:14">
      <c r="B45" s="11"/>
    </row>
  </sheetData>
  <sortState ref="A6:G31">
    <sortCondition descending="1" ref="E6:E31"/>
  </sortState>
  <mergeCells count="4">
    <mergeCell ref="C2:G2"/>
    <mergeCell ref="F5:G5"/>
    <mergeCell ref="E4:F4"/>
    <mergeCell ref="A4:D4"/>
  </mergeCells>
  <phoneticPr fontId="0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9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opLeftCell="A19" workbookViewId="0">
      <selection activeCell="B6" sqref="B6"/>
    </sheetView>
  </sheetViews>
  <sheetFormatPr defaultRowHeight="12.75"/>
  <cols>
    <col min="1" max="1" width="6.375" style="3" customWidth="1"/>
    <col min="2" max="2" width="26.125" style="4" customWidth="1"/>
    <col min="3" max="3" width="20.75" style="4" customWidth="1"/>
    <col min="4" max="4" width="14.375" style="4" customWidth="1"/>
    <col min="5" max="5" width="8.75" style="4" customWidth="1"/>
    <col min="6" max="6" width="10" style="5" customWidth="1"/>
  </cols>
  <sheetData>
    <row r="1" spans="1:6" ht="29.25" customHeight="1">
      <c r="A1" s="9"/>
      <c r="B1" s="9"/>
      <c r="C1" s="51"/>
      <c r="D1" s="51"/>
      <c r="F1" s="18" t="s">
        <v>88</v>
      </c>
    </row>
    <row r="2" spans="1:6" ht="41.25" customHeight="1">
      <c r="A2" s="9"/>
      <c r="B2" s="9"/>
      <c r="C2" s="245" t="s">
        <v>152</v>
      </c>
      <c r="D2" s="245"/>
      <c r="E2" s="245"/>
      <c r="F2" s="245"/>
    </row>
    <row r="3" spans="1:6" ht="21">
      <c r="A3" s="36"/>
      <c r="B3" s="36"/>
      <c r="C3" s="52"/>
      <c r="D3" s="37"/>
      <c r="E3" s="17"/>
      <c r="F3" s="10" t="s">
        <v>90</v>
      </c>
    </row>
    <row r="4" spans="1:6" s="47" customFormat="1" ht="29.25" customHeight="1">
      <c r="A4" s="258" t="s">
        <v>72</v>
      </c>
      <c r="B4" s="259"/>
      <c r="C4" s="259"/>
      <c r="D4" s="260"/>
      <c r="E4" s="261" t="s">
        <v>205</v>
      </c>
      <c r="F4" s="262"/>
    </row>
    <row r="5" spans="1:6" s="1" customFormat="1" ht="21">
      <c r="A5" s="53" t="s">
        <v>42</v>
      </c>
      <c r="B5" s="54" t="s">
        <v>2</v>
      </c>
      <c r="C5" s="55" t="s">
        <v>31</v>
      </c>
      <c r="D5" s="55" t="s">
        <v>0</v>
      </c>
      <c r="E5" s="56" t="s">
        <v>43</v>
      </c>
      <c r="F5" s="56" t="s">
        <v>44</v>
      </c>
    </row>
    <row r="6" spans="1:6" s="2" customFormat="1" ht="27" customHeight="1">
      <c r="A6" s="59">
        <v>1</v>
      </c>
      <c r="B6" s="26" t="s">
        <v>168</v>
      </c>
      <c r="C6" s="26" t="s">
        <v>142</v>
      </c>
      <c r="D6" s="25" t="s">
        <v>141</v>
      </c>
      <c r="E6" s="61" t="s">
        <v>5</v>
      </c>
      <c r="F6" s="62">
        <v>0.41736111111111113</v>
      </c>
    </row>
    <row r="7" spans="1:6" s="2" customFormat="1" ht="27" customHeight="1">
      <c r="A7" s="59">
        <v>23</v>
      </c>
      <c r="B7" s="26" t="s">
        <v>170</v>
      </c>
      <c r="C7" s="26" t="s">
        <v>171</v>
      </c>
      <c r="D7" s="25" t="s">
        <v>109</v>
      </c>
      <c r="E7" s="61" t="s">
        <v>5</v>
      </c>
      <c r="F7" s="62">
        <v>0.41805555555555557</v>
      </c>
    </row>
    <row r="8" spans="1:6" s="2" customFormat="1" ht="27" customHeight="1">
      <c r="A8" s="59">
        <v>2</v>
      </c>
      <c r="B8" s="26" t="s">
        <v>128</v>
      </c>
      <c r="C8" s="26" t="s">
        <v>9</v>
      </c>
      <c r="D8" s="25" t="s">
        <v>7</v>
      </c>
      <c r="E8" s="61" t="s">
        <v>5</v>
      </c>
      <c r="F8" s="62">
        <v>0.41875000000000001</v>
      </c>
    </row>
    <row r="9" spans="1:6" s="2" customFormat="1" ht="27" customHeight="1">
      <c r="A9" s="59">
        <v>5</v>
      </c>
      <c r="B9" s="26" t="s">
        <v>4</v>
      </c>
      <c r="C9" s="26" t="s">
        <v>9</v>
      </c>
      <c r="D9" s="25" t="s">
        <v>7</v>
      </c>
      <c r="E9" s="61" t="s">
        <v>5</v>
      </c>
      <c r="F9" s="62">
        <v>0.41944444444444401</v>
      </c>
    </row>
    <row r="10" spans="1:6" s="2" customFormat="1" ht="27" customHeight="1">
      <c r="A10" s="59">
        <v>9</v>
      </c>
      <c r="B10" s="26" t="s">
        <v>8</v>
      </c>
      <c r="C10" s="26" t="s">
        <v>9</v>
      </c>
      <c r="D10" s="25" t="s">
        <v>7</v>
      </c>
      <c r="E10" s="61" t="s">
        <v>5</v>
      </c>
      <c r="F10" s="62">
        <v>0.42013888888888901</v>
      </c>
    </row>
    <row r="11" spans="1:6" s="2" customFormat="1" ht="27" customHeight="1">
      <c r="A11" s="59">
        <v>6</v>
      </c>
      <c r="B11" s="26" t="s">
        <v>26</v>
      </c>
      <c r="C11" s="26" t="s">
        <v>10</v>
      </c>
      <c r="D11" s="25" t="s">
        <v>100</v>
      </c>
      <c r="E11" s="61" t="s">
        <v>5</v>
      </c>
      <c r="F11" s="62">
        <v>0.420833333333333</v>
      </c>
    </row>
    <row r="12" spans="1:6" s="2" customFormat="1" ht="27" customHeight="1">
      <c r="A12" s="59">
        <v>4</v>
      </c>
      <c r="B12" s="26" t="s">
        <v>139</v>
      </c>
      <c r="C12" s="26" t="s">
        <v>146</v>
      </c>
      <c r="D12" s="25" t="s">
        <v>140</v>
      </c>
      <c r="E12" s="61" t="s">
        <v>5</v>
      </c>
      <c r="F12" s="62">
        <v>0.421527777777778</v>
      </c>
    </row>
    <row r="13" spans="1:6" s="2" customFormat="1" ht="27" customHeight="1">
      <c r="A13" s="59">
        <v>15</v>
      </c>
      <c r="B13" s="26" t="s">
        <v>96</v>
      </c>
      <c r="C13" s="26" t="s">
        <v>97</v>
      </c>
      <c r="D13" s="25" t="s">
        <v>98</v>
      </c>
      <c r="E13" s="61" t="s">
        <v>13</v>
      </c>
      <c r="F13" s="62">
        <v>0.422222222222222</v>
      </c>
    </row>
    <row r="14" spans="1:6" s="2" customFormat="1" ht="27" customHeight="1">
      <c r="A14" s="59">
        <v>8</v>
      </c>
      <c r="B14" s="26" t="s">
        <v>133</v>
      </c>
      <c r="C14" s="26" t="s">
        <v>135</v>
      </c>
      <c r="D14" s="25" t="s">
        <v>136</v>
      </c>
      <c r="E14" s="61" t="s">
        <v>5</v>
      </c>
      <c r="F14" s="62">
        <v>0.422916666666667</v>
      </c>
    </row>
    <row r="15" spans="1:6" s="2" customFormat="1" ht="27" customHeight="1">
      <c r="A15" s="59">
        <v>11</v>
      </c>
      <c r="B15" s="26" t="s">
        <v>14</v>
      </c>
      <c r="C15" s="26" t="s">
        <v>121</v>
      </c>
      <c r="D15" s="25" t="s">
        <v>204</v>
      </c>
      <c r="E15" s="61" t="s">
        <v>5</v>
      </c>
      <c r="F15" s="62">
        <v>0.42361111111111099</v>
      </c>
    </row>
    <row r="16" spans="1:6" s="2" customFormat="1" ht="27" customHeight="1">
      <c r="A16" s="59">
        <v>10</v>
      </c>
      <c r="B16" s="26" t="s">
        <v>123</v>
      </c>
      <c r="C16" s="26" t="s">
        <v>9</v>
      </c>
      <c r="D16" s="25" t="s">
        <v>25</v>
      </c>
      <c r="E16" s="61" t="s">
        <v>5</v>
      </c>
      <c r="F16" s="62">
        <v>0.42430555555555599</v>
      </c>
    </row>
    <row r="17" spans="1:6" s="2" customFormat="1" ht="27" customHeight="1">
      <c r="A17" s="59">
        <v>3</v>
      </c>
      <c r="B17" s="26" t="s">
        <v>6</v>
      </c>
      <c r="C17" s="26" t="s">
        <v>174</v>
      </c>
      <c r="D17" s="25" t="s">
        <v>109</v>
      </c>
      <c r="E17" s="61" t="s">
        <v>5</v>
      </c>
      <c r="F17" s="62">
        <v>0.42499999999999999</v>
      </c>
    </row>
    <row r="18" spans="1:6" s="2" customFormat="1" ht="27" customHeight="1">
      <c r="A18" s="59">
        <v>17</v>
      </c>
      <c r="B18" s="26" t="s">
        <v>11</v>
      </c>
      <c r="C18" s="26" t="s">
        <v>12</v>
      </c>
      <c r="D18" s="25" t="s">
        <v>35</v>
      </c>
      <c r="E18" s="61" t="s">
        <v>13</v>
      </c>
      <c r="F18" s="62">
        <v>0.42569444444444399</v>
      </c>
    </row>
    <row r="19" spans="1:6" s="2" customFormat="1" ht="27" customHeight="1">
      <c r="A19" s="59">
        <v>14</v>
      </c>
      <c r="B19" s="26" t="s">
        <v>105</v>
      </c>
      <c r="C19" s="26" t="s">
        <v>9</v>
      </c>
      <c r="D19" s="25" t="s">
        <v>25</v>
      </c>
      <c r="E19" s="61" t="s">
        <v>5</v>
      </c>
      <c r="F19" s="62">
        <v>0.42638888888888898</v>
      </c>
    </row>
    <row r="20" spans="1:6" s="2" customFormat="1" ht="27" customHeight="1">
      <c r="A20" s="59">
        <v>21</v>
      </c>
      <c r="B20" s="26" t="s">
        <v>23</v>
      </c>
      <c r="C20" s="26" t="s">
        <v>27</v>
      </c>
      <c r="D20" s="25" t="s">
        <v>206</v>
      </c>
      <c r="E20" s="61" t="s">
        <v>16</v>
      </c>
      <c r="F20" s="62">
        <v>0.42708333333333298</v>
      </c>
    </row>
    <row r="21" spans="1:6" s="2" customFormat="1" ht="27" customHeight="1">
      <c r="A21" s="59">
        <v>16</v>
      </c>
      <c r="B21" s="26" t="s">
        <v>104</v>
      </c>
      <c r="C21" s="26" t="s">
        <v>103</v>
      </c>
      <c r="D21" s="25" t="s">
        <v>98</v>
      </c>
      <c r="E21" s="61" t="s">
        <v>13</v>
      </c>
      <c r="F21" s="62">
        <v>0.42777777777777798</v>
      </c>
    </row>
    <row r="22" spans="1:6" s="2" customFormat="1" ht="27" customHeight="1">
      <c r="A22" s="59">
        <v>22</v>
      </c>
      <c r="B22" s="26" t="s">
        <v>19</v>
      </c>
      <c r="C22" s="26" t="s">
        <v>9</v>
      </c>
      <c r="D22" s="25" t="s">
        <v>20</v>
      </c>
      <c r="E22" s="61" t="s">
        <v>16</v>
      </c>
      <c r="F22" s="62">
        <v>0.42847222222222198</v>
      </c>
    </row>
    <row r="23" spans="1:6" s="2" customFormat="1" ht="27" customHeight="1">
      <c r="A23" s="59">
        <v>7</v>
      </c>
      <c r="B23" s="26" t="s">
        <v>144</v>
      </c>
      <c r="C23" s="26" t="s">
        <v>177</v>
      </c>
      <c r="D23" s="25" t="s">
        <v>7</v>
      </c>
      <c r="E23" s="61" t="s">
        <v>5</v>
      </c>
      <c r="F23" s="62">
        <v>0.42916666666666697</v>
      </c>
    </row>
    <row r="24" spans="1:6" s="2" customFormat="1" ht="27" customHeight="1">
      <c r="A24" s="59">
        <v>26</v>
      </c>
      <c r="B24" s="26" t="s">
        <v>202</v>
      </c>
      <c r="C24" s="26" t="s">
        <v>9</v>
      </c>
      <c r="D24" s="25" t="s">
        <v>21</v>
      </c>
      <c r="E24" s="61" t="s">
        <v>16</v>
      </c>
      <c r="F24" s="62">
        <v>0.42986111111111103</v>
      </c>
    </row>
    <row r="25" spans="1:6" s="2" customFormat="1" ht="27" customHeight="1">
      <c r="A25" s="59">
        <v>19</v>
      </c>
      <c r="B25" s="26" t="s">
        <v>113</v>
      </c>
      <c r="C25" s="26" t="s">
        <v>9</v>
      </c>
      <c r="D25" s="25" t="s">
        <v>15</v>
      </c>
      <c r="E25" s="61" t="s">
        <v>13</v>
      </c>
      <c r="F25" s="62">
        <v>0.43055555555555602</v>
      </c>
    </row>
    <row r="26" spans="1:6" s="2" customFormat="1" ht="27" customHeight="1">
      <c r="A26" s="59">
        <v>12</v>
      </c>
      <c r="B26" s="26" t="s">
        <v>169</v>
      </c>
      <c r="C26" s="26" t="s">
        <v>138</v>
      </c>
      <c r="D26" s="25" t="s">
        <v>172</v>
      </c>
      <c r="E26" s="61" t="s">
        <v>5</v>
      </c>
      <c r="F26" s="62">
        <v>0.43125000000000002</v>
      </c>
    </row>
    <row r="27" spans="1:6" s="2" customFormat="1" ht="27" customHeight="1">
      <c r="A27" s="59">
        <v>20</v>
      </c>
      <c r="B27" s="26" t="s">
        <v>115</v>
      </c>
      <c r="C27" s="26" t="s">
        <v>116</v>
      </c>
      <c r="D27" s="25" t="s">
        <v>118</v>
      </c>
      <c r="E27" s="61" t="s">
        <v>13</v>
      </c>
      <c r="F27" s="62">
        <v>0.43194444444444402</v>
      </c>
    </row>
    <row r="28" spans="1:6" s="2" customFormat="1" ht="27" customHeight="1">
      <c r="A28" s="59">
        <v>27</v>
      </c>
      <c r="B28" s="26" t="s">
        <v>107</v>
      </c>
      <c r="C28" s="26" t="s">
        <v>9</v>
      </c>
      <c r="D28" s="25" t="s">
        <v>18</v>
      </c>
      <c r="E28" s="61" t="s">
        <v>16</v>
      </c>
      <c r="F28" s="62">
        <v>0.43263888888888902</v>
      </c>
    </row>
    <row r="29" spans="1:6" s="2" customFormat="1" ht="27" customHeight="1">
      <c r="A29" s="59">
        <v>24</v>
      </c>
      <c r="B29" s="26" t="s">
        <v>130</v>
      </c>
      <c r="C29" s="26" t="s">
        <v>9</v>
      </c>
      <c r="D29" s="25" t="s">
        <v>17</v>
      </c>
      <c r="E29" s="61" t="s">
        <v>16</v>
      </c>
      <c r="F29" s="62">
        <v>0.43333333333333302</v>
      </c>
    </row>
    <row r="30" spans="1:6" s="2" customFormat="1" ht="27" customHeight="1">
      <c r="A30" s="59">
        <v>25</v>
      </c>
      <c r="B30" s="26" t="s">
        <v>125</v>
      </c>
      <c r="C30" s="26" t="s">
        <v>9</v>
      </c>
      <c r="D30" s="25" t="s">
        <v>127</v>
      </c>
      <c r="E30" s="61" t="s">
        <v>16</v>
      </c>
      <c r="F30" s="62">
        <v>0.43402777777777801</v>
      </c>
    </row>
  </sheetData>
  <mergeCells count="3">
    <mergeCell ref="C2:F2"/>
    <mergeCell ref="A4:D4"/>
    <mergeCell ref="E4:F4"/>
  </mergeCells>
  <printOptions horizontalCentered="1"/>
  <pageMargins left="0.39370078740157483" right="0.39370078740157483" top="0.19685039370078741" bottom="0.19685039370078741" header="0.31496062992125984" footer="0.31496062992125984"/>
  <pageSetup paperSize="9" scale="86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opLeftCell="B1" workbookViewId="0">
      <selection activeCell="B8" sqref="B8"/>
    </sheetView>
  </sheetViews>
  <sheetFormatPr defaultRowHeight="12.75"/>
  <cols>
    <col min="1" max="1" width="3.125" style="63" customWidth="1"/>
    <col min="2" max="2" width="4.875" style="87" customWidth="1"/>
    <col min="3" max="3" width="21.75" style="63" customWidth="1"/>
    <col min="4" max="4" width="16.25" style="63" customWidth="1"/>
    <col min="5" max="5" width="12.875" style="63" customWidth="1"/>
    <col min="6" max="6" width="6.25" style="63" customWidth="1"/>
    <col min="7" max="7" width="6.75" style="63" customWidth="1"/>
    <col min="8" max="8" width="5.125" style="88" customWidth="1"/>
    <col min="9" max="10" width="7.5" style="63" customWidth="1"/>
  </cols>
  <sheetData>
    <row r="1" spans="1:10" ht="25.5">
      <c r="B1" s="43"/>
      <c r="C1" s="43"/>
      <c r="D1" s="43"/>
      <c r="E1" s="43"/>
      <c r="F1" s="43"/>
      <c r="G1" s="43"/>
      <c r="H1" s="43"/>
      <c r="I1" s="43"/>
      <c r="J1" s="18" t="s">
        <v>88</v>
      </c>
    </row>
    <row r="2" spans="1:10" ht="48" customHeight="1">
      <c r="B2" s="64"/>
      <c r="C2" s="64"/>
      <c r="D2" s="265" t="s">
        <v>154</v>
      </c>
      <c r="E2" s="265"/>
      <c r="F2" s="265"/>
      <c r="G2" s="265"/>
      <c r="H2" s="265"/>
      <c r="I2" s="265"/>
      <c r="J2" s="265"/>
    </row>
    <row r="3" spans="1:10" ht="27" thickBot="1">
      <c r="B3" s="65"/>
      <c r="C3" s="65"/>
      <c r="D3" s="65"/>
      <c r="E3" s="65"/>
      <c r="F3" s="65"/>
      <c r="G3" s="65"/>
      <c r="H3" s="65"/>
      <c r="I3" s="65"/>
      <c r="J3" s="167" t="s">
        <v>90</v>
      </c>
    </row>
    <row r="4" spans="1:10" ht="20.25" customHeight="1">
      <c r="A4" s="266">
        <v>41783</v>
      </c>
      <c r="B4" s="267"/>
      <c r="C4" s="66" t="s">
        <v>45</v>
      </c>
      <c r="D4" s="270" t="s">
        <v>159</v>
      </c>
      <c r="E4" s="271"/>
      <c r="F4" s="271"/>
      <c r="G4" s="271"/>
      <c r="H4" s="272"/>
      <c r="I4" s="67">
        <v>14.65</v>
      </c>
      <c r="J4" s="68" t="s">
        <v>46</v>
      </c>
    </row>
    <row r="5" spans="1:10" ht="20.25" customHeight="1" thickBot="1">
      <c r="A5" s="268"/>
      <c r="B5" s="269"/>
      <c r="C5" s="69" t="s">
        <v>47</v>
      </c>
      <c r="D5" s="273"/>
      <c r="E5" s="274"/>
      <c r="F5" s="274"/>
      <c r="G5" s="274"/>
      <c r="H5" s="275"/>
      <c r="I5" s="276" t="s">
        <v>211</v>
      </c>
      <c r="J5" s="277"/>
    </row>
    <row r="6" spans="1:10" s="1" customFormat="1">
      <c r="A6" s="278" t="s">
        <v>48</v>
      </c>
      <c r="B6" s="280" t="s">
        <v>49</v>
      </c>
      <c r="C6" s="70" t="s">
        <v>50</v>
      </c>
      <c r="D6" s="282" t="s">
        <v>31</v>
      </c>
      <c r="E6" s="282" t="s">
        <v>0</v>
      </c>
      <c r="F6" s="284" t="s">
        <v>51</v>
      </c>
      <c r="G6" s="286" t="s">
        <v>52</v>
      </c>
      <c r="H6" s="288" t="s">
        <v>53</v>
      </c>
      <c r="I6" s="290" t="s">
        <v>54</v>
      </c>
      <c r="J6" s="291"/>
    </row>
    <row r="7" spans="1:10" s="1" customFormat="1" ht="13.5" thickBot="1">
      <c r="A7" s="279"/>
      <c r="B7" s="281"/>
      <c r="C7" s="71" t="s">
        <v>55</v>
      </c>
      <c r="D7" s="283"/>
      <c r="E7" s="283"/>
      <c r="F7" s="285"/>
      <c r="G7" s="287"/>
      <c r="H7" s="289"/>
      <c r="I7" s="72" t="s">
        <v>56</v>
      </c>
      <c r="J7" s="73" t="s">
        <v>57</v>
      </c>
    </row>
    <row r="8" spans="1:10" s="82" customFormat="1" ht="27.75" customHeight="1">
      <c r="A8" s="74">
        <v>1</v>
      </c>
      <c r="B8" s="75">
        <v>23</v>
      </c>
      <c r="C8" s="76" t="s">
        <v>170</v>
      </c>
      <c r="D8" s="76" t="s">
        <v>171</v>
      </c>
      <c r="E8" s="76" t="s">
        <v>109</v>
      </c>
      <c r="F8" s="77" t="s">
        <v>5</v>
      </c>
      <c r="G8" s="78">
        <v>5.9027777777778123E-3</v>
      </c>
      <c r="H8" s="79">
        <f>PRODUCT(I$4/G8/24)</f>
        <v>103.41176470588175</v>
      </c>
      <c r="I8" s="80" t="s">
        <v>58</v>
      </c>
      <c r="J8" s="81" t="s">
        <v>58</v>
      </c>
    </row>
    <row r="9" spans="1:10" s="82" customFormat="1" ht="27.75" customHeight="1">
      <c r="A9" s="74">
        <v>2</v>
      </c>
      <c r="B9" s="75">
        <v>1</v>
      </c>
      <c r="C9" s="76" t="s">
        <v>168</v>
      </c>
      <c r="D9" s="76" t="s">
        <v>142</v>
      </c>
      <c r="E9" s="76" t="s">
        <v>141</v>
      </c>
      <c r="F9" s="77" t="s">
        <v>5</v>
      </c>
      <c r="G9" s="83">
        <v>5.9039351851851163E-3</v>
      </c>
      <c r="H9" s="84">
        <f>PRODUCT(I$4/G9/24)</f>
        <v>103.39149186434155</v>
      </c>
      <c r="I9" s="85">
        <f>SUM(G9) - (G$8)</f>
        <v>1.1574074073039675E-6</v>
      </c>
      <c r="J9" s="86">
        <f>SUM(G9) - (G8)</f>
        <v>1.1574074073039675E-6</v>
      </c>
    </row>
    <row r="10" spans="1:10" s="82" customFormat="1" ht="27.75" customHeight="1">
      <c r="A10" s="74">
        <v>3</v>
      </c>
      <c r="B10" s="75">
        <v>2</v>
      </c>
      <c r="C10" s="76" t="s">
        <v>128</v>
      </c>
      <c r="D10" s="76" t="s">
        <v>9</v>
      </c>
      <c r="E10" s="76" t="s">
        <v>7</v>
      </c>
      <c r="F10" s="77" t="s">
        <v>5</v>
      </c>
      <c r="G10" s="83">
        <v>5.9212962962962856E-3</v>
      </c>
      <c r="H10" s="84">
        <f t="shared" ref="H10:H32" si="0">PRODUCT(I$4/G10/24)</f>
        <v>103.08835027365149</v>
      </c>
      <c r="I10" s="85">
        <f>SUM(G10) - (G$8)</f>
        <v>1.8518518518473304E-5</v>
      </c>
      <c r="J10" s="86">
        <f>SUM(G10) - (G9)</f>
        <v>1.7361111111169336E-5</v>
      </c>
    </row>
    <row r="11" spans="1:10" s="82" customFormat="1" ht="27.75" customHeight="1">
      <c r="A11" s="74">
        <v>4</v>
      </c>
      <c r="B11" s="75">
        <v>5</v>
      </c>
      <c r="C11" s="76" t="s">
        <v>4</v>
      </c>
      <c r="D11" s="76" t="s">
        <v>9</v>
      </c>
      <c r="E11" s="76" t="s">
        <v>7</v>
      </c>
      <c r="F11" s="77" t="s">
        <v>5</v>
      </c>
      <c r="G11" s="83">
        <v>5.9432870370370594E-3</v>
      </c>
      <c r="H11" s="84">
        <f t="shared" si="0"/>
        <v>102.70691333982434</v>
      </c>
      <c r="I11" s="85">
        <f t="shared" ref="I11:I32" si="1">SUM(G11) - (G$8)</f>
        <v>4.0509259259247088E-5</v>
      </c>
      <c r="J11" s="86">
        <f t="shared" ref="J11:J32" si="2">SUM(G11) - (G10)</f>
        <v>2.1990740740773784E-5</v>
      </c>
    </row>
    <row r="12" spans="1:10" s="82" customFormat="1" ht="27.75" customHeight="1">
      <c r="A12" s="74">
        <v>5</v>
      </c>
      <c r="B12" s="75">
        <v>6</v>
      </c>
      <c r="C12" s="76" t="s">
        <v>26</v>
      </c>
      <c r="D12" s="76" t="s">
        <v>10</v>
      </c>
      <c r="E12" s="76" t="s">
        <v>100</v>
      </c>
      <c r="F12" s="77" t="s">
        <v>5</v>
      </c>
      <c r="G12" s="83">
        <v>6.0636574074073857E-3</v>
      </c>
      <c r="H12" s="84">
        <f t="shared" si="0"/>
        <v>100.6680664248906</v>
      </c>
      <c r="I12" s="85">
        <f t="shared" si="1"/>
        <v>1.6087962962957336E-4</v>
      </c>
      <c r="J12" s="86">
        <f t="shared" si="2"/>
        <v>1.2037037037032627E-4</v>
      </c>
    </row>
    <row r="13" spans="1:10" s="82" customFormat="1" ht="27.75" customHeight="1">
      <c r="A13" s="74">
        <v>6</v>
      </c>
      <c r="B13" s="75">
        <v>9</v>
      </c>
      <c r="C13" s="76" t="s">
        <v>8</v>
      </c>
      <c r="D13" s="76" t="s">
        <v>9</v>
      </c>
      <c r="E13" s="76" t="s">
        <v>7</v>
      </c>
      <c r="F13" s="77" t="s">
        <v>5</v>
      </c>
      <c r="G13" s="83">
        <v>6.0856481481481595E-3</v>
      </c>
      <c r="H13" s="84">
        <f t="shared" si="0"/>
        <v>100.30429821224782</v>
      </c>
      <c r="I13" s="85">
        <f t="shared" si="1"/>
        <v>1.8287037037034715E-4</v>
      </c>
      <c r="J13" s="86">
        <f t="shared" si="2"/>
        <v>2.1990740740773784E-5</v>
      </c>
    </row>
    <row r="14" spans="1:10" s="82" customFormat="1" ht="27.75" customHeight="1">
      <c r="A14" s="74">
        <v>7</v>
      </c>
      <c r="B14" s="75">
        <v>4</v>
      </c>
      <c r="C14" s="76" t="s">
        <v>139</v>
      </c>
      <c r="D14" s="76" t="s">
        <v>146</v>
      </c>
      <c r="E14" s="76" t="s">
        <v>140</v>
      </c>
      <c r="F14" s="77" t="s">
        <v>5</v>
      </c>
      <c r="G14" s="83">
        <v>6.2569444444443567E-3</v>
      </c>
      <c r="H14" s="84">
        <f t="shared" si="0"/>
        <v>97.558268590456422</v>
      </c>
      <c r="I14" s="85">
        <f t="shared" si="1"/>
        <v>3.5416666666654439E-4</v>
      </c>
      <c r="J14" s="86">
        <f t="shared" si="2"/>
        <v>1.7129629629619725E-4</v>
      </c>
    </row>
    <row r="15" spans="1:10" s="82" customFormat="1" ht="27.75" customHeight="1">
      <c r="A15" s="74">
        <v>8</v>
      </c>
      <c r="B15" s="75">
        <v>3</v>
      </c>
      <c r="C15" s="76" t="s">
        <v>6</v>
      </c>
      <c r="D15" s="76" t="s">
        <v>174</v>
      </c>
      <c r="E15" s="76" t="s">
        <v>109</v>
      </c>
      <c r="F15" s="77" t="s">
        <v>5</v>
      </c>
      <c r="G15" s="83">
        <v>6.2905092592592804E-3</v>
      </c>
      <c r="H15" s="84">
        <f t="shared" si="0"/>
        <v>97.037718491260023</v>
      </c>
      <c r="I15" s="85">
        <f t="shared" si="1"/>
        <v>3.8773148148146808E-4</v>
      </c>
      <c r="J15" s="86">
        <f t="shared" si="2"/>
        <v>3.3564814814923682E-5</v>
      </c>
    </row>
    <row r="16" spans="1:10" s="82" customFormat="1" ht="27.75" customHeight="1">
      <c r="A16" s="74">
        <v>9</v>
      </c>
      <c r="B16" s="75">
        <v>11</v>
      </c>
      <c r="C16" s="76" t="s">
        <v>14</v>
      </c>
      <c r="D16" s="76" t="s">
        <v>121</v>
      </c>
      <c r="E16" s="76" t="s">
        <v>204</v>
      </c>
      <c r="F16" s="77" t="s">
        <v>5</v>
      </c>
      <c r="G16" s="83">
        <v>6.3124999999999987E-3</v>
      </c>
      <c r="H16" s="84">
        <f t="shared" si="0"/>
        <v>96.699669966996723</v>
      </c>
      <c r="I16" s="85">
        <f t="shared" si="1"/>
        <v>4.0972222222218635E-4</v>
      </c>
      <c r="J16" s="86">
        <f t="shared" si="2"/>
        <v>2.1990740740718273E-5</v>
      </c>
    </row>
    <row r="17" spans="1:10" s="82" customFormat="1" ht="27.75" customHeight="1">
      <c r="A17" s="74">
        <v>10</v>
      </c>
      <c r="B17" s="75">
        <v>15</v>
      </c>
      <c r="C17" s="76" t="s">
        <v>96</v>
      </c>
      <c r="D17" s="76" t="s">
        <v>97</v>
      </c>
      <c r="E17" s="76" t="s">
        <v>98</v>
      </c>
      <c r="F17" s="77" t="s">
        <v>13</v>
      </c>
      <c r="G17" s="83">
        <v>6.3379629629629619E-3</v>
      </c>
      <c r="H17" s="84">
        <f t="shared" si="0"/>
        <v>96.311176040905778</v>
      </c>
      <c r="I17" s="85">
        <f t="shared" si="1"/>
        <v>4.3518518518514959E-4</v>
      </c>
      <c r="J17" s="86">
        <f t="shared" si="2"/>
        <v>2.5462962962963243E-5</v>
      </c>
    </row>
    <row r="18" spans="1:10" s="82" customFormat="1" ht="27.75" customHeight="1">
      <c r="A18" s="74">
        <v>11</v>
      </c>
      <c r="B18" s="75">
        <v>8</v>
      </c>
      <c r="C18" s="76" t="s">
        <v>133</v>
      </c>
      <c r="D18" s="76" t="s">
        <v>135</v>
      </c>
      <c r="E18" s="76" t="s">
        <v>136</v>
      </c>
      <c r="F18" s="77" t="s">
        <v>5</v>
      </c>
      <c r="G18" s="83">
        <v>6.3668981481481701E-3</v>
      </c>
      <c r="H18" s="84">
        <f t="shared" si="0"/>
        <v>95.873477549536119</v>
      </c>
      <c r="I18" s="85">
        <f t="shared" si="1"/>
        <v>4.641203703703578E-4</v>
      </c>
      <c r="J18" s="86">
        <f t="shared" si="2"/>
        <v>2.8935185185208212E-5</v>
      </c>
    </row>
    <row r="19" spans="1:10" s="82" customFormat="1" ht="27.75" customHeight="1">
      <c r="A19" s="74">
        <v>12</v>
      </c>
      <c r="B19" s="75">
        <v>10</v>
      </c>
      <c r="C19" s="76" t="s">
        <v>123</v>
      </c>
      <c r="D19" s="76" t="s">
        <v>9</v>
      </c>
      <c r="E19" s="76" t="s">
        <v>25</v>
      </c>
      <c r="F19" s="77" t="s">
        <v>5</v>
      </c>
      <c r="G19" s="83">
        <v>6.3715277777777191E-3</v>
      </c>
      <c r="H19" s="84">
        <f t="shared" si="0"/>
        <v>95.803814713897339</v>
      </c>
      <c r="I19" s="85">
        <f t="shared" si="1"/>
        <v>4.6874999999990674E-4</v>
      </c>
      <c r="J19" s="86">
        <f t="shared" si="2"/>
        <v>4.629629629548937E-6</v>
      </c>
    </row>
    <row r="20" spans="1:10" s="82" customFormat="1" ht="27.75" customHeight="1">
      <c r="A20" s="74">
        <v>13</v>
      </c>
      <c r="B20" s="75">
        <v>17</v>
      </c>
      <c r="C20" s="76" t="s">
        <v>11</v>
      </c>
      <c r="D20" s="76" t="s">
        <v>12</v>
      </c>
      <c r="E20" s="76" t="s">
        <v>35</v>
      </c>
      <c r="F20" s="77" t="s">
        <v>13</v>
      </c>
      <c r="G20" s="83">
        <v>6.5034722222221952E-3</v>
      </c>
      <c r="H20" s="84">
        <f t="shared" si="0"/>
        <v>93.860117458622923</v>
      </c>
      <c r="I20" s="85">
        <f t="shared" si="1"/>
        <v>6.0069444444438291E-4</v>
      </c>
      <c r="J20" s="86">
        <f t="shared" si="2"/>
        <v>1.3194444444447617E-4</v>
      </c>
    </row>
    <row r="21" spans="1:10" s="82" customFormat="1" ht="27.75" customHeight="1">
      <c r="A21" s="74">
        <v>14</v>
      </c>
      <c r="B21" s="75">
        <v>14</v>
      </c>
      <c r="C21" s="76" t="s">
        <v>105</v>
      </c>
      <c r="D21" s="76" t="s">
        <v>9</v>
      </c>
      <c r="E21" s="76" t="s">
        <v>25</v>
      </c>
      <c r="F21" s="77" t="s">
        <v>5</v>
      </c>
      <c r="G21" s="83">
        <v>6.5497685185185173E-3</v>
      </c>
      <c r="H21" s="84">
        <f t="shared" si="0"/>
        <v>93.196677858278861</v>
      </c>
      <c r="I21" s="85">
        <f t="shared" si="1"/>
        <v>6.4699074074070495E-4</v>
      </c>
      <c r="J21" s="86">
        <f t="shared" si="2"/>
        <v>4.6296296296322037E-5</v>
      </c>
    </row>
    <row r="22" spans="1:10" s="82" customFormat="1" ht="27.75" customHeight="1">
      <c r="A22" s="74">
        <v>15</v>
      </c>
      <c r="B22" s="75">
        <v>21</v>
      </c>
      <c r="C22" s="76" t="s">
        <v>23</v>
      </c>
      <c r="D22" s="76" t="s">
        <v>27</v>
      </c>
      <c r="E22" s="76" t="s">
        <v>206</v>
      </c>
      <c r="F22" s="77" t="s">
        <v>16</v>
      </c>
      <c r="G22" s="83">
        <v>6.7106481481481461E-3</v>
      </c>
      <c r="H22" s="84">
        <f t="shared" si="0"/>
        <v>90.962400827871704</v>
      </c>
      <c r="I22" s="85">
        <f t="shared" si="1"/>
        <v>8.0787037037033382E-4</v>
      </c>
      <c r="J22" s="86">
        <f t="shared" si="2"/>
        <v>1.6087962962962887E-4</v>
      </c>
    </row>
    <row r="23" spans="1:10" s="82" customFormat="1" ht="27.75" customHeight="1">
      <c r="A23" s="74">
        <v>16</v>
      </c>
      <c r="B23" s="75">
        <v>16</v>
      </c>
      <c r="C23" s="76" t="s">
        <v>104</v>
      </c>
      <c r="D23" s="76" t="s">
        <v>103</v>
      </c>
      <c r="E23" s="76" t="s">
        <v>98</v>
      </c>
      <c r="F23" s="77" t="s">
        <v>13</v>
      </c>
      <c r="G23" s="83">
        <v>6.7650462962962621E-3</v>
      </c>
      <c r="H23" s="84">
        <f t="shared" si="0"/>
        <v>90.230966638152722</v>
      </c>
      <c r="I23" s="85">
        <f t="shared" si="1"/>
        <v>8.6226851851844977E-4</v>
      </c>
      <c r="J23" s="86">
        <f t="shared" si="2"/>
        <v>5.4398148148115943E-5</v>
      </c>
    </row>
    <row r="24" spans="1:10" s="82" customFormat="1" ht="27.75" customHeight="1">
      <c r="A24" s="74">
        <v>17</v>
      </c>
      <c r="B24" s="75">
        <v>22</v>
      </c>
      <c r="C24" s="76" t="s">
        <v>19</v>
      </c>
      <c r="D24" s="76" t="s">
        <v>9</v>
      </c>
      <c r="E24" s="76" t="s">
        <v>20</v>
      </c>
      <c r="F24" s="77" t="s">
        <v>16</v>
      </c>
      <c r="G24" s="83">
        <v>6.8148148148148291E-3</v>
      </c>
      <c r="H24" s="84">
        <f t="shared" si="0"/>
        <v>89.572010869565034</v>
      </c>
      <c r="I24" s="85">
        <f t="shared" si="1"/>
        <v>9.1203703703701677E-4</v>
      </c>
      <c r="J24" s="86">
        <f t="shared" si="2"/>
        <v>4.9768518518567006E-5</v>
      </c>
    </row>
    <row r="25" spans="1:10" s="82" customFormat="1" ht="27.75" customHeight="1">
      <c r="A25" s="74">
        <v>18</v>
      </c>
      <c r="B25" s="75">
        <v>7</v>
      </c>
      <c r="C25" s="76" t="s">
        <v>144</v>
      </c>
      <c r="D25" s="76" t="s">
        <v>177</v>
      </c>
      <c r="E25" s="76" t="s">
        <v>7</v>
      </c>
      <c r="F25" s="77" t="s">
        <v>5</v>
      </c>
      <c r="G25" s="83">
        <v>6.821759259259208E-3</v>
      </c>
      <c r="H25" s="84">
        <f t="shared" si="0"/>
        <v>89.480827960638621</v>
      </c>
      <c r="I25" s="85">
        <f t="shared" si="1"/>
        <v>9.1898148148139569E-4</v>
      </c>
      <c r="J25" s="86">
        <f t="shared" si="2"/>
        <v>6.9444444443789166E-6</v>
      </c>
    </row>
    <row r="26" spans="1:10" s="82" customFormat="1" ht="27.75" customHeight="1">
      <c r="A26" s="74">
        <v>19</v>
      </c>
      <c r="B26" s="75">
        <v>26</v>
      </c>
      <c r="C26" s="76" t="s">
        <v>202</v>
      </c>
      <c r="D26" s="76" t="s">
        <v>9</v>
      </c>
      <c r="E26" s="76" t="s">
        <v>21</v>
      </c>
      <c r="F26" s="77" t="s">
        <v>16</v>
      </c>
      <c r="G26" s="83">
        <v>6.9606481481481741E-3</v>
      </c>
      <c r="H26" s="84">
        <f t="shared" si="0"/>
        <v>87.695377452610259</v>
      </c>
      <c r="I26" s="85">
        <f t="shared" si="1"/>
        <v>1.0578703703703618E-3</v>
      </c>
      <c r="J26" s="86">
        <f t="shared" si="2"/>
        <v>1.3888888888896611E-4</v>
      </c>
    </row>
    <row r="27" spans="1:10" s="82" customFormat="1" ht="27.75" customHeight="1">
      <c r="A27" s="74">
        <v>20</v>
      </c>
      <c r="B27" s="75">
        <v>27</v>
      </c>
      <c r="C27" s="76" t="s">
        <v>107</v>
      </c>
      <c r="D27" s="76" t="s">
        <v>9</v>
      </c>
      <c r="E27" s="76" t="s">
        <v>18</v>
      </c>
      <c r="F27" s="77" t="s">
        <v>16</v>
      </c>
      <c r="G27" s="83">
        <v>7.1793981481481639E-3</v>
      </c>
      <c r="H27" s="84">
        <f t="shared" si="0"/>
        <v>85.023375785909863</v>
      </c>
      <c r="I27" s="85">
        <f t="shared" si="1"/>
        <v>1.2766203703703516E-3</v>
      </c>
      <c r="J27" s="86">
        <f t="shared" si="2"/>
        <v>2.1874999999998979E-4</v>
      </c>
    </row>
    <row r="28" spans="1:10" s="82" customFormat="1" ht="27.75" customHeight="1">
      <c r="A28" s="74">
        <v>21</v>
      </c>
      <c r="B28" s="75">
        <v>19</v>
      </c>
      <c r="C28" s="76" t="s">
        <v>113</v>
      </c>
      <c r="D28" s="76" t="s">
        <v>9</v>
      </c>
      <c r="E28" s="76" t="s">
        <v>15</v>
      </c>
      <c r="F28" s="77" t="s">
        <v>13</v>
      </c>
      <c r="G28" s="83">
        <v>7.2071759259259571E-3</v>
      </c>
      <c r="H28" s="84">
        <f t="shared" si="0"/>
        <v>84.695680102777857</v>
      </c>
      <c r="I28" s="85">
        <f t="shared" si="1"/>
        <v>1.3043981481481448E-3</v>
      </c>
      <c r="J28" s="86">
        <f t="shared" si="2"/>
        <v>2.7777777777793222E-5</v>
      </c>
    </row>
    <row r="29" spans="1:10" s="82" customFormat="1" ht="27.75" customHeight="1">
      <c r="A29" s="74">
        <v>22</v>
      </c>
      <c r="B29" s="75">
        <v>12</v>
      </c>
      <c r="C29" s="76" t="s">
        <v>169</v>
      </c>
      <c r="D29" s="76" t="s">
        <v>138</v>
      </c>
      <c r="E29" s="76" t="s">
        <v>172</v>
      </c>
      <c r="F29" s="77" t="s">
        <v>5</v>
      </c>
      <c r="G29" s="83">
        <v>7.219907407407411E-3</v>
      </c>
      <c r="H29" s="84">
        <f t="shared" si="0"/>
        <v>84.546328951587</v>
      </c>
      <c r="I29" s="85">
        <f t="shared" si="1"/>
        <v>1.3171296296295987E-3</v>
      </c>
      <c r="J29" s="86">
        <f t="shared" si="2"/>
        <v>1.2731481481453866E-5</v>
      </c>
    </row>
    <row r="30" spans="1:10" s="82" customFormat="1" ht="27.75" customHeight="1">
      <c r="A30" s="74">
        <v>23</v>
      </c>
      <c r="B30" s="75">
        <v>20</v>
      </c>
      <c r="C30" s="76" t="s">
        <v>115</v>
      </c>
      <c r="D30" s="76" t="s">
        <v>116</v>
      </c>
      <c r="E30" s="76" t="s">
        <v>118</v>
      </c>
      <c r="F30" s="77" t="s">
        <v>13</v>
      </c>
      <c r="G30" s="83">
        <v>7.3136574074074145E-3</v>
      </c>
      <c r="H30" s="84">
        <f t="shared" si="0"/>
        <v>83.462573191960672</v>
      </c>
      <c r="I30" s="85">
        <f t="shared" si="1"/>
        <v>1.4108796296296022E-3</v>
      </c>
      <c r="J30" s="86">
        <f t="shared" si="2"/>
        <v>9.3750000000003553E-5</v>
      </c>
    </row>
    <row r="31" spans="1:10" s="82" customFormat="1" ht="27.75" customHeight="1">
      <c r="A31" s="74">
        <v>24</v>
      </c>
      <c r="B31" s="75">
        <v>24</v>
      </c>
      <c r="C31" s="76" t="s">
        <v>130</v>
      </c>
      <c r="D31" s="76" t="s">
        <v>9</v>
      </c>
      <c r="E31" s="76" t="s">
        <v>17</v>
      </c>
      <c r="F31" s="77" t="s">
        <v>16</v>
      </c>
      <c r="G31" s="83">
        <v>7.8252314814814539E-3</v>
      </c>
      <c r="H31" s="84">
        <f t="shared" si="0"/>
        <v>78.006212098802237</v>
      </c>
      <c r="I31" s="85">
        <f t="shared" si="1"/>
        <v>1.9224537037036415E-3</v>
      </c>
      <c r="J31" s="86">
        <f t="shared" si="2"/>
        <v>5.1157407407403932E-4</v>
      </c>
    </row>
    <row r="32" spans="1:10" s="82" customFormat="1" ht="27.75" customHeight="1">
      <c r="A32" s="74">
        <v>25</v>
      </c>
      <c r="B32" s="75">
        <v>25</v>
      </c>
      <c r="C32" s="76" t="s">
        <v>125</v>
      </c>
      <c r="D32" s="76" t="s">
        <v>9</v>
      </c>
      <c r="E32" s="76" t="s">
        <v>127</v>
      </c>
      <c r="F32" s="77" t="s">
        <v>16</v>
      </c>
      <c r="G32" s="83">
        <v>8.0173611111111764E-3</v>
      </c>
      <c r="H32" s="84">
        <f t="shared" si="0"/>
        <v>76.136855781723071</v>
      </c>
      <c r="I32" s="85">
        <f t="shared" si="1"/>
        <v>2.1145833333333641E-3</v>
      </c>
      <c r="J32" s="86">
        <f t="shared" si="2"/>
        <v>1.9212962962972258E-4</v>
      </c>
    </row>
    <row r="34" spans="2:10" ht="13.5" thickBot="1"/>
    <row r="35" spans="2:10" ht="29.25" customHeight="1" thickBot="1">
      <c r="B35" s="13" t="s">
        <v>59</v>
      </c>
      <c r="C35" s="13"/>
      <c r="E35" s="13" t="s">
        <v>153</v>
      </c>
      <c r="F35" s="89"/>
      <c r="G35" s="89"/>
      <c r="I35" s="263"/>
      <c r="J35" s="264"/>
    </row>
  </sheetData>
  <sortState ref="B8:G32">
    <sortCondition ref="G8:G32"/>
  </sortState>
  <mergeCells count="13">
    <mergeCell ref="I35:J35"/>
    <mergeCell ref="H6:H7"/>
    <mergeCell ref="I6:J6"/>
    <mergeCell ref="D2:J2"/>
    <mergeCell ref="A4:B5"/>
    <mergeCell ref="D4:H5"/>
    <mergeCell ref="I5:J5"/>
    <mergeCell ref="A6:A7"/>
    <mergeCell ref="B6:B7"/>
    <mergeCell ref="D6:D7"/>
    <mergeCell ref="E6:E7"/>
    <mergeCell ref="F6:F7"/>
    <mergeCell ref="G6:G7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3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opLeftCell="A22" workbookViewId="0">
      <selection activeCell="C36" sqref="C36"/>
    </sheetView>
  </sheetViews>
  <sheetFormatPr defaultRowHeight="12.75"/>
  <cols>
    <col min="1" max="1" width="3.125" style="63" customWidth="1"/>
    <col min="2" max="2" width="4.875" style="87" customWidth="1"/>
    <col min="3" max="3" width="21.75" style="63" customWidth="1"/>
    <col min="4" max="4" width="16.25" style="63" customWidth="1"/>
    <col min="5" max="5" width="12.875" style="63" customWidth="1"/>
    <col min="6" max="6" width="6.25" style="63" customWidth="1"/>
    <col min="7" max="7" width="6.75" style="63" customWidth="1"/>
    <col min="8" max="8" width="5.125" style="88" customWidth="1"/>
    <col min="9" max="10" width="7.5" style="63" customWidth="1"/>
  </cols>
  <sheetData>
    <row r="1" spans="1:10" ht="25.5">
      <c r="B1" s="43"/>
      <c r="C1" s="43"/>
      <c r="D1" s="43"/>
      <c r="E1" s="43"/>
      <c r="F1" s="43"/>
      <c r="G1" s="43"/>
      <c r="H1" s="43"/>
      <c r="I1" s="43"/>
      <c r="J1" s="18" t="s">
        <v>88</v>
      </c>
    </row>
    <row r="2" spans="1:10" ht="48" customHeight="1">
      <c r="B2" s="64"/>
      <c r="C2" s="64"/>
      <c r="D2" s="265" t="s">
        <v>154</v>
      </c>
      <c r="E2" s="265"/>
      <c r="F2" s="265"/>
      <c r="G2" s="265"/>
      <c r="H2" s="265"/>
      <c r="I2" s="265"/>
      <c r="J2" s="265"/>
    </row>
    <row r="3" spans="1:10" ht="27" thickBot="1">
      <c r="B3" s="65"/>
      <c r="C3" s="65"/>
      <c r="D3" s="65"/>
      <c r="E3" s="65"/>
      <c r="F3" s="65"/>
      <c r="G3" s="65"/>
      <c r="H3" s="65"/>
      <c r="I3" s="65"/>
      <c r="J3" s="167" t="s">
        <v>90</v>
      </c>
    </row>
    <row r="4" spans="1:10" ht="20.25" customHeight="1">
      <c r="A4" s="266">
        <v>41783</v>
      </c>
      <c r="B4" s="267"/>
      <c r="C4" s="66" t="s">
        <v>45</v>
      </c>
      <c r="D4" s="270" t="s">
        <v>163</v>
      </c>
      <c r="E4" s="271"/>
      <c r="F4" s="271"/>
      <c r="G4" s="271"/>
      <c r="H4" s="272"/>
      <c r="I4" s="67">
        <v>14.65</v>
      </c>
      <c r="J4" s="68" t="s">
        <v>46</v>
      </c>
    </row>
    <row r="5" spans="1:10" ht="20.25" customHeight="1" thickBot="1">
      <c r="A5" s="268"/>
      <c r="B5" s="269"/>
      <c r="C5" s="69" t="s">
        <v>47</v>
      </c>
      <c r="D5" s="273"/>
      <c r="E5" s="274"/>
      <c r="F5" s="274"/>
      <c r="G5" s="274"/>
      <c r="H5" s="275"/>
      <c r="I5" s="276" t="s">
        <v>211</v>
      </c>
      <c r="J5" s="277"/>
    </row>
    <row r="6" spans="1:10" s="1" customFormat="1">
      <c r="A6" s="278" t="s">
        <v>48</v>
      </c>
      <c r="B6" s="280" t="s">
        <v>49</v>
      </c>
      <c r="C6" s="70" t="s">
        <v>50</v>
      </c>
      <c r="D6" s="282" t="s">
        <v>31</v>
      </c>
      <c r="E6" s="282" t="s">
        <v>0</v>
      </c>
      <c r="F6" s="284" t="s">
        <v>51</v>
      </c>
      <c r="G6" s="286" t="s">
        <v>52</v>
      </c>
      <c r="H6" s="288" t="s">
        <v>53</v>
      </c>
      <c r="I6" s="290" t="s">
        <v>54</v>
      </c>
      <c r="J6" s="291"/>
    </row>
    <row r="7" spans="1:10" s="1" customFormat="1" ht="13.5" thickBot="1">
      <c r="A7" s="279"/>
      <c r="B7" s="281"/>
      <c r="C7" s="71" t="s">
        <v>55</v>
      </c>
      <c r="D7" s="283"/>
      <c r="E7" s="283"/>
      <c r="F7" s="285"/>
      <c r="G7" s="287"/>
      <c r="H7" s="289"/>
      <c r="I7" s="72" t="s">
        <v>56</v>
      </c>
      <c r="J7" s="73" t="s">
        <v>57</v>
      </c>
    </row>
    <row r="8" spans="1:10" s="82" customFormat="1" ht="27.75" customHeight="1">
      <c r="A8" s="74">
        <v>1</v>
      </c>
      <c r="B8" s="75">
        <v>23</v>
      </c>
      <c r="C8" s="76" t="s">
        <v>170</v>
      </c>
      <c r="D8" s="76" t="s">
        <v>171</v>
      </c>
      <c r="E8" s="76" t="s">
        <v>109</v>
      </c>
      <c r="F8" s="77" t="s">
        <v>5</v>
      </c>
      <c r="G8" s="78">
        <v>5.7673611111111467E-3</v>
      </c>
      <c r="H8" s="79">
        <f>PRODUCT(I$4/G8/24)</f>
        <v>105.83985550872903</v>
      </c>
      <c r="I8" s="80" t="s">
        <v>58</v>
      </c>
      <c r="J8" s="81" t="s">
        <v>58</v>
      </c>
    </row>
    <row r="9" spans="1:10" s="82" customFormat="1" ht="27.75" customHeight="1">
      <c r="A9" s="74">
        <v>2</v>
      </c>
      <c r="B9" s="75">
        <v>2</v>
      </c>
      <c r="C9" s="76" t="s">
        <v>128</v>
      </c>
      <c r="D9" s="76" t="s">
        <v>9</v>
      </c>
      <c r="E9" s="76" t="s">
        <v>7</v>
      </c>
      <c r="F9" s="77" t="s">
        <v>5</v>
      </c>
      <c r="G9" s="83">
        <v>5.8923611111110774E-3</v>
      </c>
      <c r="H9" s="84">
        <f>PRODUCT(I$4/G9/24)</f>
        <v>103.59457866823867</v>
      </c>
      <c r="I9" s="85">
        <f>SUM(G9) - (G$8)</f>
        <v>1.2499999999993072E-4</v>
      </c>
      <c r="J9" s="86">
        <f>SUM(G9) - (G8)</f>
        <v>1.2499999999993072E-4</v>
      </c>
    </row>
    <row r="10" spans="1:10" s="82" customFormat="1" ht="27.75" customHeight="1">
      <c r="A10" s="74">
        <v>3</v>
      </c>
      <c r="B10" s="75">
        <v>1</v>
      </c>
      <c r="C10" s="76" t="s">
        <v>168</v>
      </c>
      <c r="D10" s="76" t="s">
        <v>142</v>
      </c>
      <c r="E10" s="76" t="s">
        <v>141</v>
      </c>
      <c r="F10" s="77" t="s">
        <v>5</v>
      </c>
      <c r="G10" s="83">
        <v>5.9016203703703418E-3</v>
      </c>
      <c r="H10" s="84">
        <f t="shared" ref="H10:H30" si="0">PRODUCT(I$4/G10/24)</f>
        <v>103.43204549911798</v>
      </c>
      <c r="I10" s="85">
        <f>SUM(G10) - (G$8)</f>
        <v>1.3425925925919513E-4</v>
      </c>
      <c r="J10" s="86">
        <f>SUM(G10) - (G9)</f>
        <v>9.2592592592644074E-6</v>
      </c>
    </row>
    <row r="11" spans="1:10" s="82" customFormat="1" ht="27.75" customHeight="1">
      <c r="A11" s="74">
        <v>4</v>
      </c>
      <c r="B11" s="75">
        <v>5</v>
      </c>
      <c r="C11" s="76" t="s">
        <v>4</v>
      </c>
      <c r="D11" s="76" t="s">
        <v>9</v>
      </c>
      <c r="E11" s="76" t="s">
        <v>7</v>
      </c>
      <c r="F11" s="77" t="s">
        <v>5</v>
      </c>
      <c r="G11" s="83">
        <v>5.9166666666670142E-3</v>
      </c>
      <c r="H11" s="84">
        <f t="shared" si="0"/>
        <v>103.16901408450099</v>
      </c>
      <c r="I11" s="85">
        <f t="shared" ref="I11:I24" si="1">SUM(G11) - (G$8)</f>
        <v>1.4930555555586755E-4</v>
      </c>
      <c r="J11" s="86">
        <f t="shared" ref="J11:J24" si="2">SUM(G11) - (G10)</f>
        <v>1.5046296296672423E-5</v>
      </c>
    </row>
    <row r="12" spans="1:10" s="82" customFormat="1" ht="27.75" customHeight="1">
      <c r="A12" s="74">
        <v>5</v>
      </c>
      <c r="B12" s="75">
        <v>6</v>
      </c>
      <c r="C12" s="76" t="s">
        <v>26</v>
      </c>
      <c r="D12" s="76" t="s">
        <v>10</v>
      </c>
      <c r="E12" s="76" t="s">
        <v>100</v>
      </c>
      <c r="F12" s="77" t="s">
        <v>5</v>
      </c>
      <c r="G12" s="83">
        <v>5.9363425925927915E-3</v>
      </c>
      <c r="H12" s="84">
        <f t="shared" si="0"/>
        <v>102.8270618054167</v>
      </c>
      <c r="I12" s="85">
        <f t="shared" si="1"/>
        <v>1.6898148148164482E-4</v>
      </c>
      <c r="J12" s="86">
        <f t="shared" si="2"/>
        <v>1.9675925925777271E-5</v>
      </c>
    </row>
    <row r="13" spans="1:10" s="82" customFormat="1" ht="27.75" customHeight="1">
      <c r="A13" s="74">
        <v>6</v>
      </c>
      <c r="B13" s="75">
        <v>9</v>
      </c>
      <c r="C13" s="76" t="s">
        <v>8</v>
      </c>
      <c r="D13" s="76" t="s">
        <v>9</v>
      </c>
      <c r="E13" s="76" t="s">
        <v>7</v>
      </c>
      <c r="F13" s="77" t="s">
        <v>5</v>
      </c>
      <c r="G13" s="83">
        <v>6.031249999999766E-3</v>
      </c>
      <c r="H13" s="84">
        <f t="shared" si="0"/>
        <v>101.20898100173105</v>
      </c>
      <c r="I13" s="85">
        <f t="shared" si="1"/>
        <v>2.6388888888861928E-4</v>
      </c>
      <c r="J13" s="86">
        <f t="shared" si="2"/>
        <v>9.4907407406974453E-5</v>
      </c>
    </row>
    <row r="14" spans="1:10" s="82" customFormat="1" ht="27.75" customHeight="1">
      <c r="A14" s="74">
        <v>7</v>
      </c>
      <c r="B14" s="75">
        <v>4</v>
      </c>
      <c r="C14" s="76" t="s">
        <v>139</v>
      </c>
      <c r="D14" s="76" t="s">
        <v>146</v>
      </c>
      <c r="E14" s="76" t="s">
        <v>140</v>
      </c>
      <c r="F14" s="77" t="s">
        <v>5</v>
      </c>
      <c r="G14" s="83">
        <v>6.0856481481478264E-3</v>
      </c>
      <c r="H14" s="84">
        <f t="shared" si="0"/>
        <v>100.3042982122533</v>
      </c>
      <c r="I14" s="85">
        <f t="shared" si="1"/>
        <v>3.1828703703667971E-4</v>
      </c>
      <c r="J14" s="86">
        <f t="shared" si="2"/>
        <v>5.4398148148060432E-5</v>
      </c>
    </row>
    <row r="15" spans="1:10" s="82" customFormat="1" ht="27.75" customHeight="1">
      <c r="A15" s="74">
        <v>8</v>
      </c>
      <c r="B15" s="75">
        <v>8</v>
      </c>
      <c r="C15" s="76" t="s">
        <v>133</v>
      </c>
      <c r="D15" s="76" t="s">
        <v>135</v>
      </c>
      <c r="E15" s="76" t="s">
        <v>136</v>
      </c>
      <c r="F15" s="77" t="s">
        <v>5</v>
      </c>
      <c r="G15" s="83">
        <v>6.1909722222217578E-3</v>
      </c>
      <c r="H15" s="84">
        <f t="shared" si="0"/>
        <v>98.597868760523383</v>
      </c>
      <c r="I15" s="85">
        <f t="shared" si="1"/>
        <v>4.2361111111061112E-4</v>
      </c>
      <c r="J15" s="86">
        <f t="shared" si="2"/>
        <v>1.0532407407393141E-4</v>
      </c>
    </row>
    <row r="16" spans="1:10" s="82" customFormat="1" ht="27.75" customHeight="1">
      <c r="A16" s="74">
        <v>9</v>
      </c>
      <c r="B16" s="75">
        <v>15</v>
      </c>
      <c r="C16" s="76" t="s">
        <v>96</v>
      </c>
      <c r="D16" s="76" t="s">
        <v>97</v>
      </c>
      <c r="E16" s="76" t="s">
        <v>98</v>
      </c>
      <c r="F16" s="77" t="s">
        <v>13</v>
      </c>
      <c r="G16" s="83">
        <v>6.2488425925926738E-3</v>
      </c>
      <c r="H16" s="84">
        <f t="shared" si="0"/>
        <v>97.684756436375835</v>
      </c>
      <c r="I16" s="85">
        <f t="shared" si="1"/>
        <v>4.8148148148152714E-4</v>
      </c>
      <c r="J16" s="86">
        <f t="shared" si="2"/>
        <v>5.7870370370916024E-5</v>
      </c>
    </row>
    <row r="17" spans="1:10" s="82" customFormat="1" ht="27.75" customHeight="1">
      <c r="A17" s="74">
        <v>10</v>
      </c>
      <c r="B17" s="75">
        <v>3</v>
      </c>
      <c r="C17" s="76" t="s">
        <v>6</v>
      </c>
      <c r="D17" s="76" t="s">
        <v>174</v>
      </c>
      <c r="E17" s="76" t="s">
        <v>109</v>
      </c>
      <c r="F17" s="77" t="s">
        <v>5</v>
      </c>
      <c r="G17" s="83">
        <v>6.2615740740739612E-3</v>
      </c>
      <c r="H17" s="84">
        <f t="shared" si="0"/>
        <v>97.486136783735574</v>
      </c>
      <c r="I17" s="85">
        <f t="shared" si="1"/>
        <v>4.9421296296281447E-4</v>
      </c>
      <c r="J17" s="86">
        <f t="shared" si="2"/>
        <v>1.2731481481287332E-5</v>
      </c>
    </row>
    <row r="18" spans="1:10" s="82" customFormat="1" ht="27.75" customHeight="1">
      <c r="A18" s="74">
        <v>11</v>
      </c>
      <c r="B18" s="75">
        <v>11</v>
      </c>
      <c r="C18" s="76" t="s">
        <v>14</v>
      </c>
      <c r="D18" s="76" t="s">
        <v>121</v>
      </c>
      <c r="E18" s="76" t="s">
        <v>204</v>
      </c>
      <c r="F18" s="77" t="s">
        <v>5</v>
      </c>
      <c r="G18" s="83">
        <v>6.2870370370370354E-3</v>
      </c>
      <c r="H18" s="84">
        <f t="shared" si="0"/>
        <v>97.091310751104587</v>
      </c>
      <c r="I18" s="85">
        <f t="shared" si="1"/>
        <v>5.1967592592588874E-4</v>
      </c>
      <c r="J18" s="86">
        <f t="shared" si="2"/>
        <v>2.5462962963074265E-5</v>
      </c>
    </row>
    <row r="19" spans="1:10" s="82" customFormat="1" ht="27.75" customHeight="1">
      <c r="A19" s="74">
        <v>12</v>
      </c>
      <c r="B19" s="75">
        <v>10</v>
      </c>
      <c r="C19" s="76" t="s">
        <v>123</v>
      </c>
      <c r="D19" s="76" t="s">
        <v>9</v>
      </c>
      <c r="E19" s="76" t="s">
        <v>25</v>
      </c>
      <c r="F19" s="77" t="s">
        <v>5</v>
      </c>
      <c r="G19" s="83">
        <v>6.3888888888883333E-3</v>
      </c>
      <c r="H19" s="84">
        <f t="shared" si="0"/>
        <v>95.543478260877876</v>
      </c>
      <c r="I19" s="85">
        <f t="shared" si="1"/>
        <v>6.215277777771866E-4</v>
      </c>
      <c r="J19" s="86">
        <f t="shared" si="2"/>
        <v>1.0185185185129786E-4</v>
      </c>
    </row>
    <row r="20" spans="1:10" s="82" customFormat="1" ht="27.75" customHeight="1">
      <c r="A20" s="74">
        <v>13</v>
      </c>
      <c r="B20" s="75">
        <v>14</v>
      </c>
      <c r="C20" s="76" t="s">
        <v>105</v>
      </c>
      <c r="D20" s="76" t="s">
        <v>9</v>
      </c>
      <c r="E20" s="76" t="s">
        <v>25</v>
      </c>
      <c r="F20" s="77" t="s">
        <v>5</v>
      </c>
      <c r="G20" s="83">
        <v>6.3888888888886664E-3</v>
      </c>
      <c r="H20" s="84">
        <f t="shared" si="0"/>
        <v>95.543478260872902</v>
      </c>
      <c r="I20" s="85">
        <f t="shared" si="1"/>
        <v>6.2152777777751966E-4</v>
      </c>
      <c r="J20" s="86">
        <f t="shared" si="2"/>
        <v>3.3306690738754696E-16</v>
      </c>
    </row>
    <row r="21" spans="1:10" s="82" customFormat="1" ht="27.75" customHeight="1">
      <c r="A21" s="74">
        <v>14</v>
      </c>
      <c r="B21" s="75">
        <v>17</v>
      </c>
      <c r="C21" s="76" t="s">
        <v>11</v>
      </c>
      <c r="D21" s="76" t="s">
        <v>12</v>
      </c>
      <c r="E21" s="76" t="s">
        <v>35</v>
      </c>
      <c r="F21" s="77" t="s">
        <v>13</v>
      </c>
      <c r="G21" s="83">
        <v>6.4930555555549052E-3</v>
      </c>
      <c r="H21" s="84">
        <f t="shared" si="0"/>
        <v>94.010695187175202</v>
      </c>
      <c r="I21" s="85">
        <f t="shared" si="1"/>
        <v>7.2569444444375852E-4</v>
      </c>
      <c r="J21" s="86">
        <f t="shared" si="2"/>
        <v>1.0416666666623886E-4</v>
      </c>
    </row>
    <row r="22" spans="1:10" s="82" customFormat="1" ht="27.75" customHeight="1">
      <c r="A22" s="74">
        <v>15</v>
      </c>
      <c r="B22" s="75">
        <v>26</v>
      </c>
      <c r="C22" s="76" t="s">
        <v>202</v>
      </c>
      <c r="D22" s="76" t="s">
        <v>9</v>
      </c>
      <c r="E22" s="76" t="s">
        <v>21</v>
      </c>
      <c r="F22" s="77" t="s">
        <v>16</v>
      </c>
      <c r="G22" s="83">
        <v>6.7361111111101102E-3</v>
      </c>
      <c r="H22" s="84">
        <f t="shared" si="0"/>
        <v>90.618556701044398</v>
      </c>
      <c r="I22" s="85">
        <f t="shared" si="1"/>
        <v>9.687499999989635E-4</v>
      </c>
      <c r="J22" s="86" t="e">
        <f>SUM(G22) - (G31)</f>
        <v>#VALUE!</v>
      </c>
    </row>
    <row r="23" spans="1:10" s="82" customFormat="1" ht="27.75" customHeight="1">
      <c r="A23" s="74">
        <v>16</v>
      </c>
      <c r="B23" s="75">
        <v>7</v>
      </c>
      <c r="C23" s="76" t="s">
        <v>144</v>
      </c>
      <c r="D23" s="76" t="s">
        <v>177</v>
      </c>
      <c r="E23" s="76" t="s">
        <v>7</v>
      </c>
      <c r="F23" s="77" t="s">
        <v>5</v>
      </c>
      <c r="G23" s="83">
        <v>6.817129629629215E-3</v>
      </c>
      <c r="H23" s="84">
        <f t="shared" si="0"/>
        <v>89.541595925302559</v>
      </c>
      <c r="I23" s="85">
        <f t="shared" si="1"/>
        <v>1.0497685185180683E-3</v>
      </c>
      <c r="J23" s="86">
        <f t="shared" si="2"/>
        <v>8.1018518519104799E-5</v>
      </c>
    </row>
    <row r="24" spans="1:10" s="82" customFormat="1" ht="27.75" customHeight="1">
      <c r="A24" s="74">
        <v>17</v>
      </c>
      <c r="B24" s="75">
        <v>22</v>
      </c>
      <c r="C24" s="76" t="s">
        <v>19</v>
      </c>
      <c r="D24" s="76" t="s">
        <v>9</v>
      </c>
      <c r="E24" s="76" t="s">
        <v>20</v>
      </c>
      <c r="F24" s="77" t="s">
        <v>16</v>
      </c>
      <c r="G24" s="83">
        <v>6.9444444444435871E-3</v>
      </c>
      <c r="H24" s="84">
        <f t="shared" si="0"/>
        <v>87.900000000010849</v>
      </c>
      <c r="I24" s="85">
        <f t="shared" si="1"/>
        <v>1.1770833333324404E-3</v>
      </c>
      <c r="J24" s="86">
        <f t="shared" si="2"/>
        <v>1.2731481481437212E-4</v>
      </c>
    </row>
    <row r="25" spans="1:10" s="82" customFormat="1" ht="27.75" customHeight="1">
      <c r="A25" s="74">
        <v>18</v>
      </c>
      <c r="B25" s="75">
        <v>12</v>
      </c>
      <c r="C25" s="76" t="s">
        <v>169</v>
      </c>
      <c r="D25" s="76" t="s">
        <v>138</v>
      </c>
      <c r="E25" s="76" t="s">
        <v>172</v>
      </c>
      <c r="F25" s="77" t="s">
        <v>5</v>
      </c>
      <c r="G25" s="83">
        <v>6.9675925925914983E-3</v>
      </c>
      <c r="H25" s="84">
        <f t="shared" si="0"/>
        <v>87.607973421940684</v>
      </c>
      <c r="I25" s="85">
        <f t="shared" ref="I25:I30" si="3">SUM(G25) - (G$8)</f>
        <v>1.2002314814803516E-3</v>
      </c>
      <c r="J25" s="86">
        <f t="shared" ref="J25:J30" si="4">SUM(G25) - (G24)</f>
        <v>2.3148148147911218E-5</v>
      </c>
    </row>
    <row r="26" spans="1:10" s="82" customFormat="1" ht="27.75" customHeight="1">
      <c r="A26" s="74">
        <v>19</v>
      </c>
      <c r="B26" s="75">
        <v>20</v>
      </c>
      <c r="C26" s="76" t="s">
        <v>115</v>
      </c>
      <c r="D26" s="76" t="s">
        <v>116</v>
      </c>
      <c r="E26" s="76" t="s">
        <v>118</v>
      </c>
      <c r="F26" s="77" t="s">
        <v>13</v>
      </c>
      <c r="G26" s="83">
        <v>7.2685185185178969E-3</v>
      </c>
      <c r="H26" s="84">
        <f t="shared" si="0"/>
        <v>83.980891719752407</v>
      </c>
      <c r="I26" s="85">
        <f t="shared" si="3"/>
        <v>1.5011574074067502E-3</v>
      </c>
      <c r="J26" s="86">
        <f t="shared" si="4"/>
        <v>3.0092592592639855E-4</v>
      </c>
    </row>
    <row r="27" spans="1:10" s="82" customFormat="1" ht="27.75" customHeight="1">
      <c r="A27" s="74">
        <v>20</v>
      </c>
      <c r="B27" s="75">
        <v>27</v>
      </c>
      <c r="C27" s="76" t="s">
        <v>107</v>
      </c>
      <c r="D27" s="76" t="s">
        <v>9</v>
      </c>
      <c r="E27" s="76" t="s">
        <v>18</v>
      </c>
      <c r="F27" s="77" t="s">
        <v>16</v>
      </c>
      <c r="G27" s="83">
        <v>7.3611111111099303E-3</v>
      </c>
      <c r="H27" s="84">
        <f t="shared" si="0"/>
        <v>82.924528301900096</v>
      </c>
      <c r="I27" s="85">
        <f t="shared" si="3"/>
        <v>1.5937499999987836E-3</v>
      </c>
      <c r="J27" s="86">
        <f t="shared" si="4"/>
        <v>9.2592592592033451E-5</v>
      </c>
    </row>
    <row r="28" spans="1:10" s="82" customFormat="1" ht="27.75" customHeight="1">
      <c r="A28" s="74">
        <v>21</v>
      </c>
      <c r="B28" s="75">
        <v>24</v>
      </c>
      <c r="C28" s="76" t="s">
        <v>130</v>
      </c>
      <c r="D28" s="76" t="s">
        <v>9</v>
      </c>
      <c r="E28" s="76" t="s">
        <v>17</v>
      </c>
      <c r="F28" s="77" t="s">
        <v>16</v>
      </c>
      <c r="G28" s="83">
        <v>7.7893518518510896E-3</v>
      </c>
      <c r="H28" s="84">
        <f t="shared" si="0"/>
        <v>78.365527488863549</v>
      </c>
      <c r="I28" s="85">
        <f t="shared" si="3"/>
        <v>2.0219907407399429E-3</v>
      </c>
      <c r="J28" s="86">
        <f t="shared" si="4"/>
        <v>4.2824074074115925E-4</v>
      </c>
    </row>
    <row r="29" spans="1:10" s="82" customFormat="1" ht="27.75" customHeight="1">
      <c r="A29" s="74">
        <v>22</v>
      </c>
      <c r="B29" s="75">
        <v>16</v>
      </c>
      <c r="C29" s="76" t="s">
        <v>104</v>
      </c>
      <c r="D29" s="76" t="s">
        <v>103</v>
      </c>
      <c r="E29" s="76" t="s">
        <v>98</v>
      </c>
      <c r="F29" s="77" t="s">
        <v>13</v>
      </c>
      <c r="G29" s="83">
        <v>7.9398148148144831E-3</v>
      </c>
      <c r="H29" s="84">
        <f t="shared" si="0"/>
        <v>76.880466472306423</v>
      </c>
      <c r="I29" s="85">
        <f t="shared" si="3"/>
        <v>2.1724537037033365E-3</v>
      </c>
      <c r="J29" s="86">
        <f t="shared" si="4"/>
        <v>1.5046296296339357E-4</v>
      </c>
    </row>
    <row r="30" spans="1:10" s="82" customFormat="1" ht="27.75" customHeight="1">
      <c r="A30" s="74">
        <v>23</v>
      </c>
      <c r="B30" s="75">
        <v>25</v>
      </c>
      <c r="C30" s="76" t="s">
        <v>125</v>
      </c>
      <c r="D30" s="76" t="s">
        <v>9</v>
      </c>
      <c r="E30" s="76" t="s">
        <v>127</v>
      </c>
      <c r="F30" s="77" t="s">
        <v>16</v>
      </c>
      <c r="G30" s="83">
        <v>9.7685185185171775E-3</v>
      </c>
      <c r="H30" s="84">
        <f t="shared" si="0"/>
        <v>62.488151658776353</v>
      </c>
      <c r="I30" s="85">
        <f t="shared" si="3"/>
        <v>4.0011574074060308E-3</v>
      </c>
      <c r="J30" s="86">
        <f t="shared" si="4"/>
        <v>1.8287037037026943E-3</v>
      </c>
    </row>
    <row r="31" spans="1:10" s="82" customFormat="1" ht="27.75" customHeight="1">
      <c r="A31" s="74"/>
      <c r="B31" s="75">
        <v>21</v>
      </c>
      <c r="C31" s="76" t="s">
        <v>23</v>
      </c>
      <c r="D31" s="76" t="s">
        <v>27</v>
      </c>
      <c r="E31" s="76" t="s">
        <v>206</v>
      </c>
      <c r="F31" s="77" t="s">
        <v>16</v>
      </c>
      <c r="G31" s="317" t="s">
        <v>212</v>
      </c>
      <c r="H31" s="318"/>
      <c r="I31" s="318"/>
      <c r="J31" s="319"/>
    </row>
    <row r="32" spans="1:10" s="82" customFormat="1" ht="27.75" customHeight="1">
      <c r="A32" s="74"/>
      <c r="B32" s="75">
        <v>19</v>
      </c>
      <c r="C32" s="76" t="s">
        <v>113</v>
      </c>
      <c r="D32" s="76" t="s">
        <v>9</v>
      </c>
      <c r="E32" s="76" t="s">
        <v>15</v>
      </c>
      <c r="F32" s="77" t="s">
        <v>13</v>
      </c>
      <c r="G32" s="317" t="s">
        <v>213</v>
      </c>
      <c r="H32" s="318"/>
      <c r="I32" s="318"/>
      <c r="J32" s="319"/>
    </row>
    <row r="34" spans="2:10" ht="13.5" thickBot="1"/>
    <row r="35" spans="2:10" ht="29.25" customHeight="1" thickBot="1">
      <c r="B35" s="13" t="s">
        <v>59</v>
      </c>
      <c r="C35" s="13"/>
      <c r="E35" s="13" t="s">
        <v>153</v>
      </c>
      <c r="F35" s="89"/>
      <c r="G35" s="89"/>
      <c r="I35" s="263"/>
      <c r="J35" s="264"/>
    </row>
  </sheetData>
  <sortState ref="B8:G30">
    <sortCondition ref="G8:G30"/>
  </sortState>
  <mergeCells count="15">
    <mergeCell ref="I35:J35"/>
    <mergeCell ref="H6:H7"/>
    <mergeCell ref="I6:J6"/>
    <mergeCell ref="D2:J2"/>
    <mergeCell ref="A4:B5"/>
    <mergeCell ref="D4:H5"/>
    <mergeCell ref="I5:J5"/>
    <mergeCell ref="A6:A7"/>
    <mergeCell ref="B6:B7"/>
    <mergeCell ref="D6:D7"/>
    <mergeCell ref="E6:E7"/>
    <mergeCell ref="F6:F7"/>
    <mergeCell ref="G6:G7"/>
    <mergeCell ref="G31:J31"/>
    <mergeCell ref="G32:J32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8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opLeftCell="A22" workbookViewId="0">
      <selection activeCell="D40" sqref="D40"/>
    </sheetView>
  </sheetViews>
  <sheetFormatPr defaultRowHeight="12.75"/>
  <cols>
    <col min="1" max="1" width="3.125" style="63" customWidth="1"/>
    <col min="2" max="2" width="4.875" style="87" customWidth="1"/>
    <col min="3" max="3" width="21.75" style="63" customWidth="1"/>
    <col min="4" max="4" width="16.25" style="63" customWidth="1"/>
    <col min="5" max="5" width="12.875" style="63" customWidth="1"/>
    <col min="6" max="6" width="6.25" style="63" customWidth="1"/>
    <col min="7" max="7" width="6.75" style="63" customWidth="1"/>
    <col min="8" max="8" width="5.125" style="88" customWidth="1"/>
    <col min="9" max="10" width="7.5" style="63" customWidth="1"/>
  </cols>
  <sheetData>
    <row r="1" spans="1:10" ht="25.5">
      <c r="B1" s="43"/>
      <c r="C1" s="43"/>
      <c r="D1" s="43"/>
      <c r="E1" s="43"/>
      <c r="F1" s="43"/>
      <c r="G1" s="43"/>
      <c r="H1" s="43"/>
      <c r="I1" s="43"/>
      <c r="J1" s="18" t="s">
        <v>88</v>
      </c>
    </row>
    <row r="2" spans="1:10" ht="48" customHeight="1">
      <c r="B2" s="64"/>
      <c r="C2" s="64"/>
      <c r="D2" s="265" t="s">
        <v>154</v>
      </c>
      <c r="E2" s="265"/>
      <c r="F2" s="265"/>
      <c r="G2" s="265"/>
      <c r="H2" s="265"/>
      <c r="I2" s="265"/>
      <c r="J2" s="265"/>
    </row>
    <row r="3" spans="1:10" ht="27" thickBot="1">
      <c r="B3" s="65"/>
      <c r="C3" s="65"/>
      <c r="D3" s="65"/>
      <c r="E3" s="65"/>
      <c r="F3" s="65"/>
      <c r="G3" s="65"/>
      <c r="H3" s="65"/>
      <c r="I3" s="65"/>
      <c r="J3" s="167" t="s">
        <v>90</v>
      </c>
    </row>
    <row r="4" spans="1:10" ht="20.25" customHeight="1">
      <c r="A4" s="266">
        <v>41783</v>
      </c>
      <c r="B4" s="267"/>
      <c r="C4" s="66" t="s">
        <v>45</v>
      </c>
      <c r="D4" s="270" t="s">
        <v>164</v>
      </c>
      <c r="E4" s="271"/>
      <c r="F4" s="271"/>
      <c r="G4" s="271"/>
      <c r="H4" s="272"/>
      <c r="I4" s="67">
        <v>3.25</v>
      </c>
      <c r="J4" s="68" t="s">
        <v>46</v>
      </c>
    </row>
    <row r="5" spans="1:10" ht="20.25" customHeight="1" thickBot="1">
      <c r="A5" s="268"/>
      <c r="B5" s="269"/>
      <c r="C5" s="69" t="s">
        <v>47</v>
      </c>
      <c r="D5" s="273"/>
      <c r="E5" s="274"/>
      <c r="F5" s="274"/>
      <c r="G5" s="274"/>
      <c r="H5" s="275"/>
      <c r="I5" s="276" t="s">
        <v>211</v>
      </c>
      <c r="J5" s="277"/>
    </row>
    <row r="6" spans="1:10" s="1" customFormat="1">
      <c r="A6" s="278" t="s">
        <v>48</v>
      </c>
      <c r="B6" s="280" t="s">
        <v>49</v>
      </c>
      <c r="C6" s="70" t="s">
        <v>50</v>
      </c>
      <c r="D6" s="282" t="s">
        <v>31</v>
      </c>
      <c r="E6" s="282" t="s">
        <v>0</v>
      </c>
      <c r="F6" s="284" t="s">
        <v>51</v>
      </c>
      <c r="G6" s="286" t="s">
        <v>52</v>
      </c>
      <c r="H6" s="288" t="s">
        <v>53</v>
      </c>
      <c r="I6" s="290" t="s">
        <v>54</v>
      </c>
      <c r="J6" s="291"/>
    </row>
    <row r="7" spans="1:10" s="1" customFormat="1" ht="13.5" thickBot="1">
      <c r="A7" s="279"/>
      <c r="B7" s="281"/>
      <c r="C7" s="71" t="s">
        <v>55</v>
      </c>
      <c r="D7" s="283"/>
      <c r="E7" s="283"/>
      <c r="F7" s="285"/>
      <c r="G7" s="287"/>
      <c r="H7" s="289"/>
      <c r="I7" s="72" t="s">
        <v>56</v>
      </c>
      <c r="J7" s="73" t="s">
        <v>57</v>
      </c>
    </row>
    <row r="8" spans="1:10" s="82" customFormat="1" ht="27.75" customHeight="1">
      <c r="A8" s="74">
        <v>1</v>
      </c>
      <c r="B8" s="75">
        <v>23</v>
      </c>
      <c r="C8" s="76" t="s">
        <v>170</v>
      </c>
      <c r="D8" s="76" t="s">
        <v>171</v>
      </c>
      <c r="E8" s="76" t="s">
        <v>109</v>
      </c>
      <c r="F8" s="77" t="s">
        <v>5</v>
      </c>
      <c r="G8" s="78">
        <v>1.3506944444444668E-3</v>
      </c>
      <c r="H8" s="79">
        <f>PRODUCT(I$4/G8/24)</f>
        <v>100.2570694087387</v>
      </c>
      <c r="I8" s="80" t="s">
        <v>58</v>
      </c>
      <c r="J8" s="81" t="s">
        <v>58</v>
      </c>
    </row>
    <row r="9" spans="1:10" s="82" customFormat="1" ht="27.75" customHeight="1">
      <c r="A9" s="74">
        <v>2</v>
      </c>
      <c r="B9" s="75">
        <v>2</v>
      </c>
      <c r="C9" s="76" t="s">
        <v>128</v>
      </c>
      <c r="D9" s="76" t="s">
        <v>9</v>
      </c>
      <c r="E9" s="76" t="s">
        <v>7</v>
      </c>
      <c r="F9" s="77" t="s">
        <v>5</v>
      </c>
      <c r="G9" s="83">
        <v>1.3599537037036757E-3</v>
      </c>
      <c r="H9" s="84">
        <f>PRODUCT(I$4/G9/24)</f>
        <v>99.574468085108435</v>
      </c>
      <c r="I9" s="85">
        <f>SUM(G9) - (G$8)</f>
        <v>9.2592592592088963E-6</v>
      </c>
      <c r="J9" s="86">
        <f>SUM(G9) - (G8)</f>
        <v>9.2592592592088963E-6</v>
      </c>
    </row>
    <row r="10" spans="1:10" s="82" customFormat="1" ht="27.75" customHeight="1">
      <c r="A10" s="74">
        <v>3</v>
      </c>
      <c r="B10" s="75">
        <v>5</v>
      </c>
      <c r="C10" s="76" t="s">
        <v>4</v>
      </c>
      <c r="D10" s="76" t="s">
        <v>9</v>
      </c>
      <c r="E10" s="76" t="s">
        <v>7</v>
      </c>
      <c r="F10" s="77" t="s">
        <v>5</v>
      </c>
      <c r="G10" s="83">
        <v>1.3622685185188388E-3</v>
      </c>
      <c r="H10" s="84">
        <f t="shared" ref="H10:H29" si="0">PRODUCT(I$4/G10/24)</f>
        <v>99.405267629543332</v>
      </c>
      <c r="I10" s="85">
        <f>SUM(G10) - (G$8)</f>
        <v>1.1574074074371943E-5</v>
      </c>
      <c r="J10" s="86">
        <f>SUM(G10) - (G9)</f>
        <v>2.3148148151630465E-6</v>
      </c>
    </row>
    <row r="11" spans="1:10" s="82" customFormat="1" ht="27.75" customHeight="1">
      <c r="A11" s="74">
        <v>4</v>
      </c>
      <c r="B11" s="75">
        <v>1</v>
      </c>
      <c r="C11" s="76" t="s">
        <v>168</v>
      </c>
      <c r="D11" s="76" t="s">
        <v>142</v>
      </c>
      <c r="E11" s="76" t="s">
        <v>141</v>
      </c>
      <c r="F11" s="77" t="s">
        <v>5</v>
      </c>
      <c r="G11" s="83">
        <v>1.381944444444394E-3</v>
      </c>
      <c r="H11" s="84">
        <f t="shared" si="0"/>
        <v>97.989949748747293</v>
      </c>
      <c r="I11" s="85">
        <f t="shared" ref="I11:I29" si="1">SUM(G11) - (G$8)</f>
        <v>3.1249999999927169E-5</v>
      </c>
      <c r="J11" s="86">
        <f t="shared" ref="J11:J29" si="2">SUM(G11) - (G10)</f>
        <v>1.9675925925555227E-5</v>
      </c>
    </row>
    <row r="12" spans="1:10" s="82" customFormat="1" ht="27.75" customHeight="1">
      <c r="A12" s="74">
        <v>5</v>
      </c>
      <c r="B12" s="75">
        <v>6</v>
      </c>
      <c r="C12" s="76" t="s">
        <v>26</v>
      </c>
      <c r="D12" s="76" t="s">
        <v>10</v>
      </c>
      <c r="E12" s="76" t="s">
        <v>100</v>
      </c>
      <c r="F12" s="77" t="s">
        <v>5</v>
      </c>
      <c r="G12" s="83">
        <v>1.3993055555557854E-3</v>
      </c>
      <c r="H12" s="84">
        <f t="shared" si="0"/>
        <v>96.774193548371201</v>
      </c>
      <c r="I12" s="85">
        <f t="shared" si="1"/>
        <v>4.861111111131855E-5</v>
      </c>
      <c r="J12" s="86">
        <f t="shared" si="2"/>
        <v>1.7361111111391381E-5</v>
      </c>
    </row>
    <row r="13" spans="1:10" s="82" customFormat="1" ht="27.75" customHeight="1">
      <c r="A13" s="74">
        <v>6</v>
      </c>
      <c r="B13" s="75">
        <v>9</v>
      </c>
      <c r="C13" s="76" t="s">
        <v>8</v>
      </c>
      <c r="D13" s="76" t="s">
        <v>9</v>
      </c>
      <c r="E13" s="76" t="s">
        <v>7</v>
      </c>
      <c r="F13" s="77" t="s">
        <v>5</v>
      </c>
      <c r="G13" s="83">
        <v>1.4039351851850013E-3</v>
      </c>
      <c r="H13" s="84">
        <f t="shared" si="0"/>
        <v>96.455070074208848</v>
      </c>
      <c r="I13" s="85">
        <f t="shared" si="1"/>
        <v>5.324074074053442E-5</v>
      </c>
      <c r="J13" s="86">
        <f t="shared" si="2"/>
        <v>4.6296296292158701E-6</v>
      </c>
    </row>
    <row r="14" spans="1:10" s="82" customFormat="1" ht="27.75" customHeight="1">
      <c r="A14" s="74">
        <v>7</v>
      </c>
      <c r="B14" s="75">
        <v>8</v>
      </c>
      <c r="C14" s="76" t="s">
        <v>133</v>
      </c>
      <c r="D14" s="76" t="s">
        <v>135</v>
      </c>
      <c r="E14" s="76" t="s">
        <v>136</v>
      </c>
      <c r="F14" s="77" t="s">
        <v>5</v>
      </c>
      <c r="G14" s="83">
        <v>1.4189814814810076E-3</v>
      </c>
      <c r="H14" s="84">
        <f t="shared" si="0"/>
        <v>95.432300163164015</v>
      </c>
      <c r="I14" s="85">
        <f t="shared" si="1"/>
        <v>6.828703703654071E-5</v>
      </c>
      <c r="J14" s="86">
        <f t="shared" si="2"/>
        <v>1.504629629600629E-5</v>
      </c>
    </row>
    <row r="15" spans="1:10" s="82" customFormat="1" ht="27.75" customHeight="1">
      <c r="A15" s="74">
        <v>8</v>
      </c>
      <c r="B15" s="75">
        <v>4</v>
      </c>
      <c r="C15" s="76" t="s">
        <v>139</v>
      </c>
      <c r="D15" s="76" t="s">
        <v>146</v>
      </c>
      <c r="E15" s="76" t="s">
        <v>140</v>
      </c>
      <c r="F15" s="77" t="s">
        <v>5</v>
      </c>
      <c r="G15" s="83">
        <v>1.4236111111107785E-3</v>
      </c>
      <c r="H15" s="84">
        <f t="shared" si="0"/>
        <v>95.121951219534424</v>
      </c>
      <c r="I15" s="85">
        <f t="shared" si="1"/>
        <v>7.2916666666311691E-5</v>
      </c>
      <c r="J15" s="86">
        <f t="shared" si="2"/>
        <v>4.6296296297709816E-6</v>
      </c>
    </row>
    <row r="16" spans="1:10" s="82" customFormat="1" ht="27.75" customHeight="1">
      <c r="A16" s="74">
        <v>9</v>
      </c>
      <c r="B16" s="75">
        <v>15</v>
      </c>
      <c r="C16" s="76" t="s">
        <v>96</v>
      </c>
      <c r="D16" s="76" t="s">
        <v>97</v>
      </c>
      <c r="E16" s="76" t="s">
        <v>98</v>
      </c>
      <c r="F16" s="77" t="s">
        <v>13</v>
      </c>
      <c r="G16" s="83">
        <v>1.4282407407408826E-3</v>
      </c>
      <c r="H16" s="84">
        <f t="shared" si="0"/>
        <v>94.813614262551368</v>
      </c>
      <c r="I16" s="85">
        <f t="shared" si="1"/>
        <v>7.754629629641574E-5</v>
      </c>
      <c r="J16" s="86">
        <f t="shared" si="2"/>
        <v>4.6296296301040485E-6</v>
      </c>
    </row>
    <row r="17" spans="1:10" s="82" customFormat="1" ht="27.75" customHeight="1">
      <c r="A17" s="74">
        <v>10</v>
      </c>
      <c r="B17" s="75">
        <v>11</v>
      </c>
      <c r="C17" s="76" t="s">
        <v>14</v>
      </c>
      <c r="D17" s="76" t="s">
        <v>121</v>
      </c>
      <c r="E17" s="76" t="s">
        <v>204</v>
      </c>
      <c r="F17" s="77" t="s">
        <v>5</v>
      </c>
      <c r="G17" s="83">
        <v>1.4502314814814898E-3</v>
      </c>
      <c r="H17" s="84">
        <f t="shared" si="0"/>
        <v>93.375897845171053</v>
      </c>
      <c r="I17" s="85">
        <f t="shared" si="1"/>
        <v>9.9537037037022991E-5</v>
      </c>
      <c r="J17" s="86">
        <f t="shared" si="2"/>
        <v>2.1990740740607251E-5</v>
      </c>
    </row>
    <row r="18" spans="1:10" s="82" customFormat="1" ht="27.75" customHeight="1">
      <c r="A18" s="74">
        <v>11</v>
      </c>
      <c r="B18" s="75">
        <v>3</v>
      </c>
      <c r="C18" s="76" t="s">
        <v>6</v>
      </c>
      <c r="D18" s="76" t="s">
        <v>174</v>
      </c>
      <c r="E18" s="76" t="s">
        <v>109</v>
      </c>
      <c r="F18" s="77" t="s">
        <v>5</v>
      </c>
      <c r="G18" s="83">
        <v>1.4652777777777182E-3</v>
      </c>
      <c r="H18" s="84">
        <f t="shared" si="0"/>
        <v>92.417061611378173</v>
      </c>
      <c r="I18" s="85">
        <f t="shared" si="1"/>
        <v>1.1458333333325132E-4</v>
      </c>
      <c r="J18" s="86">
        <f t="shared" si="2"/>
        <v>1.5046296296228334E-5</v>
      </c>
    </row>
    <row r="19" spans="1:10" s="82" customFormat="1" ht="27.75" customHeight="1">
      <c r="A19" s="74">
        <v>12</v>
      </c>
      <c r="B19" s="75">
        <v>10</v>
      </c>
      <c r="C19" s="76" t="s">
        <v>123</v>
      </c>
      <c r="D19" s="76" t="s">
        <v>9</v>
      </c>
      <c r="E19" s="76" t="s">
        <v>25</v>
      </c>
      <c r="F19" s="77" t="s">
        <v>5</v>
      </c>
      <c r="G19" s="83">
        <v>1.4652777777782733E-3</v>
      </c>
      <c r="H19" s="84">
        <f t="shared" si="0"/>
        <v>92.417061611343158</v>
      </c>
      <c r="I19" s="85">
        <f t="shared" si="1"/>
        <v>1.1458333333380644E-4</v>
      </c>
      <c r="J19" s="86">
        <f t="shared" si="2"/>
        <v>5.5511151231257827E-16</v>
      </c>
    </row>
    <row r="20" spans="1:10" s="82" customFormat="1" ht="27.75" customHeight="1">
      <c r="A20" s="74">
        <v>13</v>
      </c>
      <c r="B20" s="75">
        <v>14</v>
      </c>
      <c r="C20" s="76" t="s">
        <v>105</v>
      </c>
      <c r="D20" s="76" t="s">
        <v>9</v>
      </c>
      <c r="E20" s="76" t="s">
        <v>25</v>
      </c>
      <c r="F20" s="77" t="s">
        <v>5</v>
      </c>
      <c r="G20" s="83">
        <v>1.5011574074074163E-3</v>
      </c>
      <c r="H20" s="84">
        <f t="shared" si="0"/>
        <v>90.208172706244639</v>
      </c>
      <c r="I20" s="85">
        <f t="shared" si="1"/>
        <v>1.5046296296294948E-4</v>
      </c>
      <c r="J20" s="86">
        <f t="shared" si="2"/>
        <v>3.5879629629143039E-5</v>
      </c>
    </row>
    <row r="21" spans="1:10" s="82" customFormat="1" ht="27.75" customHeight="1">
      <c r="A21" s="74">
        <v>14</v>
      </c>
      <c r="B21" s="75">
        <v>7</v>
      </c>
      <c r="C21" s="76" t="s">
        <v>144</v>
      </c>
      <c r="D21" s="76" t="s">
        <v>177</v>
      </c>
      <c r="E21" s="76" t="s">
        <v>7</v>
      </c>
      <c r="F21" s="77" t="s">
        <v>5</v>
      </c>
      <c r="G21" s="83">
        <v>1.528935185184932E-3</v>
      </c>
      <c r="H21" s="84">
        <f t="shared" si="0"/>
        <v>88.569265707811795</v>
      </c>
      <c r="I21" s="85">
        <f t="shared" si="1"/>
        <v>1.7824074074046514E-4</v>
      </c>
      <c r="J21" s="86">
        <f t="shared" si="2"/>
        <v>2.7777777777515666E-5</v>
      </c>
    </row>
    <row r="22" spans="1:10" s="82" customFormat="1" ht="27.75" customHeight="1">
      <c r="A22" s="74">
        <v>15</v>
      </c>
      <c r="B22" s="75">
        <v>22</v>
      </c>
      <c r="C22" s="76" t="s">
        <v>19</v>
      </c>
      <c r="D22" s="76" t="s">
        <v>9</v>
      </c>
      <c r="E22" s="76" t="s">
        <v>20</v>
      </c>
      <c r="F22" s="77" t="s">
        <v>16</v>
      </c>
      <c r="G22" s="83">
        <v>1.5486111111113754E-3</v>
      </c>
      <c r="H22" s="84">
        <f t="shared" si="0"/>
        <v>87.443946188325882</v>
      </c>
      <c r="I22" s="85">
        <f t="shared" si="1"/>
        <v>1.9791666666690855E-4</v>
      </c>
      <c r="J22" s="86">
        <f t="shared" si="2"/>
        <v>1.9675925926443405E-5</v>
      </c>
    </row>
    <row r="23" spans="1:10" s="82" customFormat="1" ht="27.75" customHeight="1">
      <c r="A23" s="74">
        <v>16</v>
      </c>
      <c r="B23" s="75">
        <v>26</v>
      </c>
      <c r="C23" s="76" t="s">
        <v>202</v>
      </c>
      <c r="D23" s="76" t="s">
        <v>9</v>
      </c>
      <c r="E23" s="76" t="s">
        <v>21</v>
      </c>
      <c r="F23" s="77" t="s">
        <v>16</v>
      </c>
      <c r="G23" s="83">
        <v>1.5752314814816426E-3</v>
      </c>
      <c r="H23" s="84">
        <f t="shared" si="0"/>
        <v>85.966201322548159</v>
      </c>
      <c r="I23" s="85">
        <f t="shared" si="1"/>
        <v>2.2453703703717576E-4</v>
      </c>
      <c r="J23" s="86">
        <f t="shared" si="2"/>
        <v>2.662037037026721E-5</v>
      </c>
    </row>
    <row r="24" spans="1:10" s="82" customFormat="1" ht="27.75" customHeight="1">
      <c r="A24" s="74">
        <v>17</v>
      </c>
      <c r="B24" s="75">
        <v>16</v>
      </c>
      <c r="C24" s="76" t="s">
        <v>104</v>
      </c>
      <c r="D24" s="76" t="s">
        <v>103</v>
      </c>
      <c r="E24" s="76" t="s">
        <v>98</v>
      </c>
      <c r="F24" s="77" t="s">
        <v>13</v>
      </c>
      <c r="G24" s="83">
        <v>1.6261574074074581E-3</v>
      </c>
      <c r="H24" s="84">
        <f t="shared" si="0"/>
        <v>83.274021352310569</v>
      </c>
      <c r="I24" s="85">
        <f t="shared" si="1"/>
        <v>2.7546296296299122E-4</v>
      </c>
      <c r="J24" s="86">
        <f t="shared" si="2"/>
        <v>5.0925925925815463E-5</v>
      </c>
    </row>
    <row r="25" spans="1:10" s="82" customFormat="1" ht="27.75" customHeight="1">
      <c r="A25" s="74">
        <v>18</v>
      </c>
      <c r="B25" s="75">
        <v>12</v>
      </c>
      <c r="C25" s="76" t="s">
        <v>169</v>
      </c>
      <c r="D25" s="76" t="s">
        <v>138</v>
      </c>
      <c r="E25" s="76" t="s">
        <v>172</v>
      </c>
      <c r="F25" s="77" t="s">
        <v>5</v>
      </c>
      <c r="G25" s="83">
        <v>1.6527777777773922E-3</v>
      </c>
      <c r="H25" s="84">
        <f t="shared" si="0"/>
        <v>81.932773109262811</v>
      </c>
      <c r="I25" s="85">
        <f t="shared" si="1"/>
        <v>3.0208333333292536E-4</v>
      </c>
      <c r="J25" s="86">
        <f t="shared" si="2"/>
        <v>2.6620370369934143E-5</v>
      </c>
    </row>
    <row r="26" spans="1:10" s="82" customFormat="1" ht="27.75" customHeight="1">
      <c r="A26" s="74">
        <v>19</v>
      </c>
      <c r="B26" s="75">
        <v>27</v>
      </c>
      <c r="C26" s="76" t="s">
        <v>107</v>
      </c>
      <c r="D26" s="76" t="s">
        <v>9</v>
      </c>
      <c r="E26" s="76" t="s">
        <v>18</v>
      </c>
      <c r="F26" s="77" t="s">
        <v>16</v>
      </c>
      <c r="G26" s="83">
        <v>1.6620370370374893E-3</v>
      </c>
      <c r="H26" s="84">
        <f t="shared" si="0"/>
        <v>81.47632311975498</v>
      </c>
      <c r="I26" s="85">
        <f t="shared" si="1"/>
        <v>3.1134259259302244E-4</v>
      </c>
      <c r="J26" s="86">
        <f t="shared" si="2"/>
        <v>9.2592592600970747E-6</v>
      </c>
    </row>
    <row r="27" spans="1:10" s="82" customFormat="1" ht="27.75" customHeight="1">
      <c r="A27" s="74">
        <v>20</v>
      </c>
      <c r="B27" s="75">
        <v>20</v>
      </c>
      <c r="C27" s="76" t="s">
        <v>115</v>
      </c>
      <c r="D27" s="76" t="s">
        <v>116</v>
      </c>
      <c r="E27" s="76" t="s">
        <v>118</v>
      </c>
      <c r="F27" s="77" t="s">
        <v>13</v>
      </c>
      <c r="G27" s="83">
        <v>1.685185185185234E-3</v>
      </c>
      <c r="H27" s="84">
        <f t="shared" si="0"/>
        <v>80.357142857140531</v>
      </c>
      <c r="I27" s="85">
        <f t="shared" si="1"/>
        <v>3.3449074074076712E-4</v>
      </c>
      <c r="J27" s="86">
        <f t="shared" si="2"/>
        <v>2.3148148147744685E-5</v>
      </c>
    </row>
    <row r="28" spans="1:10" s="82" customFormat="1" ht="27.75" customHeight="1">
      <c r="A28" s="74">
        <v>21</v>
      </c>
      <c r="B28" s="75">
        <v>24</v>
      </c>
      <c r="C28" s="76" t="s">
        <v>130</v>
      </c>
      <c r="D28" s="76" t="s">
        <v>9</v>
      </c>
      <c r="E28" s="76" t="s">
        <v>17</v>
      </c>
      <c r="F28" s="77" t="s">
        <v>16</v>
      </c>
      <c r="G28" s="83">
        <v>1.7893518518518059E-3</v>
      </c>
      <c r="H28" s="84">
        <f t="shared" si="0"/>
        <v>75.679172056923036</v>
      </c>
      <c r="I28" s="85">
        <f t="shared" si="1"/>
        <v>4.3865740740733905E-4</v>
      </c>
      <c r="J28" s="86">
        <f t="shared" si="2"/>
        <v>1.0416666666657193E-4</v>
      </c>
    </row>
    <row r="29" spans="1:10" s="82" customFormat="1" ht="27.75" customHeight="1">
      <c r="A29" s="74">
        <v>22</v>
      </c>
      <c r="B29" s="75">
        <v>25</v>
      </c>
      <c r="C29" s="76" t="s">
        <v>125</v>
      </c>
      <c r="D29" s="76" t="s">
        <v>9</v>
      </c>
      <c r="E29" s="76" t="s">
        <v>127</v>
      </c>
      <c r="F29" s="77" t="s">
        <v>16</v>
      </c>
      <c r="G29" s="83">
        <v>1.8715277777782147E-3</v>
      </c>
      <c r="H29" s="84">
        <f t="shared" si="0"/>
        <v>72.356215213341173</v>
      </c>
      <c r="I29" s="85">
        <f t="shared" si="1"/>
        <v>5.2083333333374782E-4</v>
      </c>
      <c r="J29" s="86">
        <f t="shared" si="2"/>
        <v>8.2175925926408766E-5</v>
      </c>
    </row>
    <row r="30" spans="1:10" s="82" customFormat="1" ht="27.75" customHeight="1">
      <c r="A30" s="74"/>
      <c r="B30" s="75">
        <v>17</v>
      </c>
      <c r="C30" s="76" t="s">
        <v>11</v>
      </c>
      <c r="D30" s="76" t="s">
        <v>12</v>
      </c>
      <c r="E30" s="76" t="s">
        <v>35</v>
      </c>
      <c r="F30" s="77" t="s">
        <v>13</v>
      </c>
      <c r="G30" s="320" t="s">
        <v>60</v>
      </c>
      <c r="H30" s="321"/>
      <c r="I30" s="321"/>
      <c r="J30" s="322"/>
    </row>
    <row r="32" spans="1:10" ht="13.5" thickBot="1"/>
    <row r="33" spans="2:10" ht="29.25" customHeight="1" thickBot="1">
      <c r="B33" s="13" t="s">
        <v>59</v>
      </c>
      <c r="C33" s="13"/>
      <c r="E33" s="13" t="s">
        <v>153</v>
      </c>
      <c r="F33" s="89"/>
      <c r="G33" s="89"/>
      <c r="I33" s="263"/>
      <c r="J33" s="264"/>
    </row>
  </sheetData>
  <sortState ref="B8:G29">
    <sortCondition ref="G8:G29"/>
  </sortState>
  <mergeCells count="14">
    <mergeCell ref="I33:J33"/>
    <mergeCell ref="H6:H7"/>
    <mergeCell ref="I6:J6"/>
    <mergeCell ref="D2:J2"/>
    <mergeCell ref="A4:B5"/>
    <mergeCell ref="D4:H5"/>
    <mergeCell ref="I5:J5"/>
    <mergeCell ref="A6:A7"/>
    <mergeCell ref="B6:B7"/>
    <mergeCell ref="D6:D7"/>
    <mergeCell ref="E6:E7"/>
    <mergeCell ref="F6:F7"/>
    <mergeCell ref="G6:G7"/>
    <mergeCell ref="G30:J30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8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activeCell="E12" sqref="E12"/>
    </sheetView>
  </sheetViews>
  <sheetFormatPr defaultRowHeight="12.75"/>
  <cols>
    <col min="1" max="1" width="3.125" style="63" customWidth="1"/>
    <col min="2" max="2" width="4.875" style="87" customWidth="1"/>
    <col min="3" max="3" width="21.75" style="63" customWidth="1"/>
    <col min="4" max="4" width="16.25" style="63" customWidth="1"/>
    <col min="5" max="5" width="12.875" style="63" customWidth="1"/>
    <col min="6" max="6" width="6.25" style="63" customWidth="1"/>
    <col min="7" max="7" width="6.75" style="63" customWidth="1"/>
    <col min="8" max="8" width="5.125" style="88" customWidth="1"/>
    <col min="9" max="10" width="7.5" style="63" customWidth="1"/>
  </cols>
  <sheetData>
    <row r="1" spans="1:10" ht="25.5">
      <c r="B1" s="43"/>
      <c r="C1" s="43"/>
      <c r="D1" s="43"/>
      <c r="E1" s="43"/>
      <c r="F1" s="43"/>
      <c r="G1" s="43"/>
      <c r="H1" s="43"/>
      <c r="I1" s="43"/>
      <c r="J1" s="18" t="s">
        <v>88</v>
      </c>
    </row>
    <row r="2" spans="1:10" ht="48" customHeight="1">
      <c r="B2" s="64"/>
      <c r="C2" s="64"/>
      <c r="D2" s="265" t="s">
        <v>154</v>
      </c>
      <c r="E2" s="265"/>
      <c r="F2" s="265"/>
      <c r="G2" s="265"/>
      <c r="H2" s="265"/>
      <c r="I2" s="265"/>
      <c r="J2" s="265"/>
    </row>
    <row r="3" spans="1:10" ht="27" thickBot="1">
      <c r="B3" s="65"/>
      <c r="C3" s="65"/>
      <c r="D3" s="65"/>
      <c r="E3" s="65"/>
      <c r="F3" s="65"/>
      <c r="G3" s="65"/>
      <c r="H3" s="65"/>
      <c r="I3" s="65"/>
      <c r="J3" s="167" t="s">
        <v>90</v>
      </c>
    </row>
    <row r="4" spans="1:10" ht="20.25" customHeight="1">
      <c r="A4" s="266">
        <v>41783</v>
      </c>
      <c r="B4" s="267"/>
      <c r="C4" s="66" t="s">
        <v>45</v>
      </c>
      <c r="D4" s="323" t="s">
        <v>214</v>
      </c>
      <c r="E4" s="324"/>
      <c r="F4" s="324"/>
      <c r="G4" s="324"/>
      <c r="H4" s="325"/>
      <c r="I4" s="67">
        <v>10</v>
      </c>
      <c r="J4" s="68" t="s">
        <v>46</v>
      </c>
    </row>
    <row r="5" spans="1:10" ht="20.25" customHeight="1" thickBot="1">
      <c r="A5" s="268"/>
      <c r="B5" s="269"/>
      <c r="C5" s="69" t="s">
        <v>47</v>
      </c>
      <c r="D5" s="326"/>
      <c r="E5" s="327"/>
      <c r="F5" s="327"/>
      <c r="G5" s="327"/>
      <c r="H5" s="328"/>
      <c r="I5" s="276" t="s">
        <v>211</v>
      </c>
      <c r="J5" s="277"/>
    </row>
    <row r="6" spans="1:10" s="1" customFormat="1">
      <c r="A6" s="278" t="s">
        <v>48</v>
      </c>
      <c r="B6" s="280" t="s">
        <v>49</v>
      </c>
      <c r="C6" s="70" t="s">
        <v>50</v>
      </c>
      <c r="D6" s="282" t="s">
        <v>31</v>
      </c>
      <c r="E6" s="282" t="s">
        <v>0</v>
      </c>
      <c r="F6" s="284" t="s">
        <v>51</v>
      </c>
      <c r="G6" s="286" t="s">
        <v>52</v>
      </c>
      <c r="H6" s="288" t="s">
        <v>53</v>
      </c>
      <c r="I6" s="290" t="s">
        <v>54</v>
      </c>
      <c r="J6" s="291"/>
    </row>
    <row r="7" spans="1:10" s="1" customFormat="1" ht="13.5" thickBot="1">
      <c r="A7" s="279"/>
      <c r="B7" s="281"/>
      <c r="C7" s="71" t="s">
        <v>55</v>
      </c>
      <c r="D7" s="283"/>
      <c r="E7" s="283"/>
      <c r="F7" s="285"/>
      <c r="G7" s="287"/>
      <c r="H7" s="289"/>
      <c r="I7" s="72" t="s">
        <v>56</v>
      </c>
      <c r="J7" s="73" t="s">
        <v>57</v>
      </c>
    </row>
    <row r="8" spans="1:10" s="82" customFormat="1" ht="27.75" customHeight="1">
      <c r="A8" s="74">
        <v>1</v>
      </c>
      <c r="B8" s="75"/>
      <c r="C8" s="76"/>
      <c r="D8" s="76"/>
      <c r="E8" s="76"/>
      <c r="F8" s="77"/>
      <c r="G8" s="78"/>
      <c r="H8" s="79" t="e">
        <f>PRODUCT(I$4/G8/24)</f>
        <v>#DIV/0!</v>
      </c>
      <c r="I8" s="80" t="s">
        <v>58</v>
      </c>
      <c r="J8" s="81" t="s">
        <v>58</v>
      </c>
    </row>
    <row r="9" spans="1:10" s="82" customFormat="1" ht="27.75" customHeight="1">
      <c r="A9" s="74">
        <v>2</v>
      </c>
      <c r="B9" s="75"/>
      <c r="C9" s="76"/>
      <c r="D9" s="76"/>
      <c r="E9" s="76"/>
      <c r="F9" s="77"/>
      <c r="G9" s="83"/>
      <c r="H9" s="84" t="e">
        <f>PRODUCT(I$4/G9/24)</f>
        <v>#DIV/0!</v>
      </c>
      <c r="I9" s="85">
        <f>SUM(G9) - (G$8)</f>
        <v>0</v>
      </c>
      <c r="J9" s="86">
        <f>SUM(G9) - (G8)</f>
        <v>0</v>
      </c>
    </row>
    <row r="10" spans="1:10" s="82" customFormat="1" ht="27.75" customHeight="1">
      <c r="A10" s="74">
        <v>3</v>
      </c>
      <c r="B10" s="75"/>
      <c r="C10" s="76"/>
      <c r="D10" s="76"/>
      <c r="E10" s="76"/>
      <c r="F10" s="77"/>
      <c r="G10" s="83"/>
      <c r="H10" s="84" t="e">
        <f t="shared" ref="H10:H34" si="0">PRODUCT(I$4/G10/24)</f>
        <v>#DIV/0!</v>
      </c>
      <c r="I10" s="85">
        <f>SUM(G10) - (G$8)</f>
        <v>0</v>
      </c>
      <c r="J10" s="86">
        <f>SUM(G10) - (G9)</f>
        <v>0</v>
      </c>
    </row>
    <row r="11" spans="1:10" s="82" customFormat="1" ht="27.75" customHeight="1">
      <c r="A11" s="74">
        <v>4</v>
      </c>
      <c r="B11" s="75"/>
      <c r="C11" s="76"/>
      <c r="D11" s="76"/>
      <c r="E11" s="76"/>
      <c r="F11" s="77"/>
      <c r="G11" s="83"/>
      <c r="H11" s="84" t="e">
        <f t="shared" si="0"/>
        <v>#DIV/0!</v>
      </c>
      <c r="I11" s="85">
        <f t="shared" ref="I11:I34" si="1">SUM(G11) - (G$8)</f>
        <v>0</v>
      </c>
      <c r="J11" s="86">
        <f t="shared" ref="J11:J34" si="2">SUM(G11) - (G10)</f>
        <v>0</v>
      </c>
    </row>
    <row r="12" spans="1:10" s="82" customFormat="1" ht="27.75" customHeight="1">
      <c r="A12" s="74">
        <v>5</v>
      </c>
      <c r="B12" s="75"/>
      <c r="C12" s="76"/>
      <c r="D12" s="76"/>
      <c r="E12" s="76"/>
      <c r="F12" s="77"/>
      <c r="G12" s="83"/>
      <c r="H12" s="84" t="e">
        <f t="shared" si="0"/>
        <v>#DIV/0!</v>
      </c>
      <c r="I12" s="85">
        <f t="shared" si="1"/>
        <v>0</v>
      </c>
      <c r="J12" s="86">
        <f t="shared" si="2"/>
        <v>0</v>
      </c>
    </row>
    <row r="13" spans="1:10" s="82" customFormat="1" ht="27.75" customHeight="1">
      <c r="A13" s="74">
        <v>6</v>
      </c>
      <c r="B13" s="75"/>
      <c r="C13" s="76"/>
      <c r="D13" s="76"/>
      <c r="E13" s="76"/>
      <c r="F13" s="77"/>
      <c r="G13" s="83"/>
      <c r="H13" s="84" t="e">
        <f t="shared" si="0"/>
        <v>#DIV/0!</v>
      </c>
      <c r="I13" s="85">
        <f t="shared" si="1"/>
        <v>0</v>
      </c>
      <c r="J13" s="86">
        <f t="shared" si="2"/>
        <v>0</v>
      </c>
    </row>
    <row r="14" spans="1:10" s="82" customFormat="1" ht="27.75" customHeight="1">
      <c r="A14" s="74">
        <v>7</v>
      </c>
      <c r="B14" s="75"/>
      <c r="C14" s="76"/>
      <c r="D14" s="76"/>
      <c r="E14" s="76"/>
      <c r="F14" s="77"/>
      <c r="G14" s="83"/>
      <c r="H14" s="84" t="e">
        <f t="shared" si="0"/>
        <v>#DIV/0!</v>
      </c>
      <c r="I14" s="85">
        <f t="shared" si="1"/>
        <v>0</v>
      </c>
      <c r="J14" s="86">
        <f t="shared" si="2"/>
        <v>0</v>
      </c>
    </row>
    <row r="15" spans="1:10" s="82" customFormat="1" ht="27.75" customHeight="1">
      <c r="A15" s="74">
        <v>8</v>
      </c>
      <c r="B15" s="75"/>
      <c r="C15" s="76"/>
      <c r="D15" s="76"/>
      <c r="E15" s="76"/>
      <c r="F15" s="77"/>
      <c r="G15" s="83"/>
      <c r="H15" s="84" t="e">
        <f t="shared" si="0"/>
        <v>#DIV/0!</v>
      </c>
      <c r="I15" s="85">
        <f t="shared" si="1"/>
        <v>0</v>
      </c>
      <c r="J15" s="86">
        <f t="shared" si="2"/>
        <v>0</v>
      </c>
    </row>
    <row r="16" spans="1:10" s="82" customFormat="1" ht="27.75" customHeight="1">
      <c r="A16" s="74">
        <v>9</v>
      </c>
      <c r="B16" s="75"/>
      <c r="C16" s="76"/>
      <c r="D16" s="76"/>
      <c r="E16" s="76"/>
      <c r="F16" s="77"/>
      <c r="G16" s="83"/>
      <c r="H16" s="84" t="e">
        <f t="shared" si="0"/>
        <v>#DIV/0!</v>
      </c>
      <c r="I16" s="85">
        <f t="shared" si="1"/>
        <v>0</v>
      </c>
      <c r="J16" s="86">
        <f t="shared" si="2"/>
        <v>0</v>
      </c>
    </row>
    <row r="17" spans="1:10" s="82" customFormat="1" ht="27.75" customHeight="1">
      <c r="A17" s="74">
        <v>10</v>
      </c>
      <c r="B17" s="75"/>
      <c r="C17" s="76"/>
      <c r="D17" s="76"/>
      <c r="E17" s="76"/>
      <c r="F17" s="77"/>
      <c r="G17" s="83"/>
      <c r="H17" s="84" t="e">
        <f t="shared" si="0"/>
        <v>#DIV/0!</v>
      </c>
      <c r="I17" s="85">
        <f t="shared" si="1"/>
        <v>0</v>
      </c>
      <c r="J17" s="86">
        <f t="shared" si="2"/>
        <v>0</v>
      </c>
    </row>
    <row r="18" spans="1:10" s="82" customFormat="1" ht="27.75" customHeight="1">
      <c r="A18" s="74">
        <v>11</v>
      </c>
      <c r="B18" s="75"/>
      <c r="C18" s="76"/>
      <c r="D18" s="76"/>
      <c r="E18" s="76"/>
      <c r="F18" s="77"/>
      <c r="G18" s="83"/>
      <c r="H18" s="84" t="e">
        <f t="shared" si="0"/>
        <v>#DIV/0!</v>
      </c>
      <c r="I18" s="85">
        <f t="shared" si="1"/>
        <v>0</v>
      </c>
      <c r="J18" s="86">
        <f t="shared" si="2"/>
        <v>0</v>
      </c>
    </row>
    <row r="19" spans="1:10" s="82" customFormat="1" ht="27.75" customHeight="1">
      <c r="A19" s="74">
        <v>12</v>
      </c>
      <c r="B19" s="75"/>
      <c r="C19" s="76"/>
      <c r="D19" s="76"/>
      <c r="E19" s="76"/>
      <c r="F19" s="77"/>
      <c r="G19" s="83"/>
      <c r="H19" s="84" t="e">
        <f t="shared" si="0"/>
        <v>#DIV/0!</v>
      </c>
      <c r="I19" s="85">
        <f t="shared" si="1"/>
        <v>0</v>
      </c>
      <c r="J19" s="86">
        <f t="shared" si="2"/>
        <v>0</v>
      </c>
    </row>
    <row r="20" spans="1:10" s="82" customFormat="1" ht="27.75" customHeight="1">
      <c r="A20" s="74">
        <v>13</v>
      </c>
      <c r="B20" s="75"/>
      <c r="C20" s="76"/>
      <c r="D20" s="76"/>
      <c r="E20" s="76"/>
      <c r="F20" s="77"/>
      <c r="G20" s="83"/>
      <c r="H20" s="84" t="e">
        <f t="shared" si="0"/>
        <v>#DIV/0!</v>
      </c>
      <c r="I20" s="85">
        <f t="shared" si="1"/>
        <v>0</v>
      </c>
      <c r="J20" s="86">
        <f t="shared" si="2"/>
        <v>0</v>
      </c>
    </row>
    <row r="21" spans="1:10" s="82" customFormat="1" ht="27.75" customHeight="1">
      <c r="A21" s="74">
        <v>14</v>
      </c>
      <c r="B21" s="75"/>
      <c r="C21" s="76"/>
      <c r="D21" s="76"/>
      <c r="E21" s="76"/>
      <c r="F21" s="77"/>
      <c r="G21" s="83"/>
      <c r="H21" s="84" t="e">
        <f t="shared" si="0"/>
        <v>#DIV/0!</v>
      </c>
      <c r="I21" s="85">
        <f t="shared" si="1"/>
        <v>0</v>
      </c>
      <c r="J21" s="86">
        <f t="shared" si="2"/>
        <v>0</v>
      </c>
    </row>
    <row r="22" spans="1:10" s="82" customFormat="1" ht="27.75" customHeight="1">
      <c r="A22" s="74">
        <v>15</v>
      </c>
      <c r="B22" s="75"/>
      <c r="C22" s="76"/>
      <c r="D22" s="76"/>
      <c r="E22" s="76"/>
      <c r="F22" s="77"/>
      <c r="G22" s="83"/>
      <c r="H22" s="84" t="e">
        <f t="shared" si="0"/>
        <v>#DIV/0!</v>
      </c>
      <c r="I22" s="85">
        <f t="shared" si="1"/>
        <v>0</v>
      </c>
      <c r="J22" s="86">
        <f t="shared" si="2"/>
        <v>0</v>
      </c>
    </row>
    <row r="23" spans="1:10" s="82" customFormat="1" ht="27.75" customHeight="1">
      <c r="A23" s="74">
        <v>16</v>
      </c>
      <c r="B23" s="75"/>
      <c r="C23" s="76"/>
      <c r="D23" s="76"/>
      <c r="E23" s="76"/>
      <c r="F23" s="77"/>
      <c r="G23" s="83"/>
      <c r="H23" s="84" t="e">
        <f t="shared" si="0"/>
        <v>#DIV/0!</v>
      </c>
      <c r="I23" s="85">
        <f t="shared" si="1"/>
        <v>0</v>
      </c>
      <c r="J23" s="86">
        <f t="shared" si="2"/>
        <v>0</v>
      </c>
    </row>
    <row r="24" spans="1:10" s="82" customFormat="1" ht="27.75" customHeight="1">
      <c r="A24" s="74">
        <v>17</v>
      </c>
      <c r="B24" s="75"/>
      <c r="C24" s="76"/>
      <c r="D24" s="76"/>
      <c r="E24" s="76"/>
      <c r="F24" s="77"/>
      <c r="G24" s="83"/>
      <c r="H24" s="84" t="e">
        <f t="shared" si="0"/>
        <v>#DIV/0!</v>
      </c>
      <c r="I24" s="85">
        <f t="shared" si="1"/>
        <v>0</v>
      </c>
      <c r="J24" s="86">
        <f t="shared" si="2"/>
        <v>0</v>
      </c>
    </row>
    <row r="25" spans="1:10" s="82" customFormat="1" ht="27.75" customHeight="1">
      <c r="A25" s="74">
        <v>18</v>
      </c>
      <c r="B25" s="75"/>
      <c r="C25" s="76"/>
      <c r="D25" s="76"/>
      <c r="E25" s="76"/>
      <c r="F25" s="77"/>
      <c r="G25" s="83"/>
      <c r="H25" s="84" t="e">
        <f t="shared" si="0"/>
        <v>#DIV/0!</v>
      </c>
      <c r="I25" s="85">
        <f t="shared" si="1"/>
        <v>0</v>
      </c>
      <c r="J25" s="86">
        <f t="shared" si="2"/>
        <v>0</v>
      </c>
    </row>
    <row r="26" spans="1:10" s="82" customFormat="1" ht="27.75" customHeight="1">
      <c r="A26" s="74">
        <v>19</v>
      </c>
      <c r="B26" s="75"/>
      <c r="C26" s="76"/>
      <c r="D26" s="76"/>
      <c r="E26" s="76"/>
      <c r="F26" s="77"/>
      <c r="G26" s="83"/>
      <c r="H26" s="84" t="e">
        <f t="shared" si="0"/>
        <v>#DIV/0!</v>
      </c>
      <c r="I26" s="85">
        <f t="shared" si="1"/>
        <v>0</v>
      </c>
      <c r="J26" s="86">
        <f t="shared" si="2"/>
        <v>0</v>
      </c>
    </row>
    <row r="27" spans="1:10" s="82" customFormat="1" ht="27.75" customHeight="1">
      <c r="A27" s="74">
        <v>20</v>
      </c>
      <c r="B27" s="75"/>
      <c r="C27" s="76"/>
      <c r="D27" s="76"/>
      <c r="E27" s="76"/>
      <c r="F27" s="77"/>
      <c r="G27" s="83"/>
      <c r="H27" s="84" t="e">
        <f t="shared" si="0"/>
        <v>#DIV/0!</v>
      </c>
      <c r="I27" s="85">
        <f t="shared" si="1"/>
        <v>0</v>
      </c>
      <c r="J27" s="86">
        <f t="shared" si="2"/>
        <v>0</v>
      </c>
    </row>
    <row r="28" spans="1:10" s="82" customFormat="1" ht="27.75" customHeight="1">
      <c r="A28" s="74">
        <v>21</v>
      </c>
      <c r="B28" s="75"/>
      <c r="C28" s="76"/>
      <c r="D28" s="76"/>
      <c r="E28" s="76"/>
      <c r="F28" s="77"/>
      <c r="G28" s="83"/>
      <c r="H28" s="84" t="e">
        <f t="shared" si="0"/>
        <v>#DIV/0!</v>
      </c>
      <c r="I28" s="85">
        <f t="shared" si="1"/>
        <v>0</v>
      </c>
      <c r="J28" s="86">
        <f t="shared" si="2"/>
        <v>0</v>
      </c>
    </row>
    <row r="29" spans="1:10" s="82" customFormat="1" ht="27.75" customHeight="1">
      <c r="A29" s="74">
        <v>22</v>
      </c>
      <c r="B29" s="75"/>
      <c r="C29" s="76"/>
      <c r="D29" s="76"/>
      <c r="E29" s="76"/>
      <c r="F29" s="77"/>
      <c r="G29" s="83"/>
      <c r="H29" s="84" t="e">
        <f t="shared" si="0"/>
        <v>#DIV/0!</v>
      </c>
      <c r="I29" s="85">
        <f t="shared" si="1"/>
        <v>0</v>
      </c>
      <c r="J29" s="86">
        <f t="shared" si="2"/>
        <v>0</v>
      </c>
    </row>
    <row r="30" spans="1:10" s="82" customFormat="1" ht="27.75" customHeight="1">
      <c r="A30" s="74">
        <v>23</v>
      </c>
      <c r="B30" s="75"/>
      <c r="C30" s="76"/>
      <c r="D30" s="76"/>
      <c r="E30" s="76"/>
      <c r="F30" s="77"/>
      <c r="G30" s="83"/>
      <c r="H30" s="84" t="e">
        <f t="shared" si="0"/>
        <v>#DIV/0!</v>
      </c>
      <c r="I30" s="85">
        <f t="shared" si="1"/>
        <v>0</v>
      </c>
      <c r="J30" s="86">
        <f t="shared" si="2"/>
        <v>0</v>
      </c>
    </row>
    <row r="31" spans="1:10" s="82" customFormat="1" ht="27.75" customHeight="1">
      <c r="A31" s="74">
        <v>24</v>
      </c>
      <c r="B31" s="75"/>
      <c r="C31" s="76"/>
      <c r="D31" s="76"/>
      <c r="E31" s="76"/>
      <c r="F31" s="77"/>
      <c r="G31" s="83"/>
      <c r="H31" s="84" t="e">
        <f t="shared" si="0"/>
        <v>#DIV/0!</v>
      </c>
      <c r="I31" s="85">
        <f t="shared" si="1"/>
        <v>0</v>
      </c>
      <c r="J31" s="86">
        <f t="shared" si="2"/>
        <v>0</v>
      </c>
    </row>
    <row r="32" spans="1:10" s="82" customFormat="1" ht="27.75" customHeight="1">
      <c r="A32" s="74">
        <v>25</v>
      </c>
      <c r="B32" s="75"/>
      <c r="C32" s="76"/>
      <c r="D32" s="76"/>
      <c r="E32" s="76"/>
      <c r="F32" s="77"/>
      <c r="G32" s="83"/>
      <c r="H32" s="84" t="e">
        <f t="shared" si="0"/>
        <v>#DIV/0!</v>
      </c>
      <c r="I32" s="85">
        <f t="shared" si="1"/>
        <v>0</v>
      </c>
      <c r="J32" s="86">
        <f t="shared" si="2"/>
        <v>0</v>
      </c>
    </row>
    <row r="33" spans="1:10" s="82" customFormat="1" ht="27.75" customHeight="1">
      <c r="A33" s="74">
        <v>26</v>
      </c>
      <c r="B33" s="75"/>
      <c r="C33" s="76"/>
      <c r="D33" s="76"/>
      <c r="E33" s="76"/>
      <c r="F33" s="77"/>
      <c r="G33" s="83"/>
      <c r="H33" s="84" t="e">
        <f t="shared" si="0"/>
        <v>#DIV/0!</v>
      </c>
      <c r="I33" s="85">
        <f t="shared" si="1"/>
        <v>0</v>
      </c>
      <c r="J33" s="86">
        <f t="shared" si="2"/>
        <v>0</v>
      </c>
    </row>
    <row r="34" spans="1:10" s="82" customFormat="1" ht="27.75" customHeight="1">
      <c r="A34" s="74">
        <v>27</v>
      </c>
      <c r="B34" s="75"/>
      <c r="C34" s="76"/>
      <c r="D34" s="76"/>
      <c r="E34" s="76"/>
      <c r="F34" s="77"/>
      <c r="G34" s="83"/>
      <c r="H34" s="84" t="e">
        <f t="shared" si="0"/>
        <v>#DIV/0!</v>
      </c>
      <c r="I34" s="85">
        <f t="shared" si="1"/>
        <v>0</v>
      </c>
      <c r="J34" s="86">
        <f t="shared" si="2"/>
        <v>0</v>
      </c>
    </row>
    <row r="36" spans="1:10" ht="13.5" thickBot="1"/>
    <row r="37" spans="1:10" ht="29.25" customHeight="1" thickBot="1">
      <c r="B37" s="13" t="s">
        <v>59</v>
      </c>
      <c r="C37" s="13"/>
      <c r="E37" s="13" t="s">
        <v>153</v>
      </c>
      <c r="F37" s="89"/>
      <c r="G37" s="89"/>
      <c r="I37" s="263"/>
      <c r="J37" s="264"/>
    </row>
  </sheetData>
  <mergeCells count="13">
    <mergeCell ref="I37:J37"/>
    <mergeCell ref="H6:H7"/>
    <mergeCell ref="I6:J6"/>
    <mergeCell ref="D2:J2"/>
    <mergeCell ref="A4:B5"/>
    <mergeCell ref="D4:H5"/>
    <mergeCell ref="I5:J5"/>
    <mergeCell ref="A6:A7"/>
    <mergeCell ref="B6:B7"/>
    <mergeCell ref="D6:D7"/>
    <mergeCell ref="E6:E7"/>
    <mergeCell ref="F6:F7"/>
    <mergeCell ref="G6:G7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8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opLeftCell="A16" workbookViewId="0">
      <selection activeCell="B30" sqref="B30"/>
    </sheetView>
  </sheetViews>
  <sheetFormatPr defaultRowHeight="12.75"/>
  <cols>
    <col min="1" max="1" width="3.125" style="63" customWidth="1"/>
    <col min="2" max="2" width="4.875" style="87" customWidth="1"/>
    <col min="3" max="3" width="21.75" style="63" customWidth="1"/>
    <col min="4" max="4" width="16.25" style="63" customWidth="1"/>
    <col min="5" max="5" width="12.875" style="63" customWidth="1"/>
    <col min="6" max="6" width="6.25" style="63" customWidth="1"/>
    <col min="7" max="7" width="6.75" style="63" customWidth="1"/>
    <col min="8" max="8" width="5.125" style="88" customWidth="1"/>
    <col min="9" max="10" width="7.5" style="63" customWidth="1"/>
  </cols>
  <sheetData>
    <row r="1" spans="1:10" ht="25.5">
      <c r="B1" s="43"/>
      <c r="C1" s="43"/>
      <c r="D1" s="43"/>
      <c r="E1" s="43"/>
      <c r="F1" s="43"/>
      <c r="G1" s="43"/>
      <c r="H1" s="43"/>
      <c r="I1" s="43"/>
      <c r="J1" s="18" t="s">
        <v>88</v>
      </c>
    </row>
    <row r="2" spans="1:10" ht="48" customHeight="1">
      <c r="B2" s="64"/>
      <c r="C2" s="64"/>
      <c r="D2" s="265" t="s">
        <v>154</v>
      </c>
      <c r="E2" s="265"/>
      <c r="F2" s="265"/>
      <c r="G2" s="265"/>
      <c r="H2" s="265"/>
      <c r="I2" s="265"/>
      <c r="J2" s="265"/>
    </row>
    <row r="3" spans="1:10" ht="27" thickBot="1">
      <c r="B3" s="65"/>
      <c r="C3" s="65"/>
      <c r="D3" s="65"/>
      <c r="E3" s="65"/>
      <c r="F3" s="65"/>
      <c r="G3" s="65"/>
      <c r="H3" s="65"/>
      <c r="I3" s="65"/>
      <c r="J3" s="167" t="s">
        <v>90</v>
      </c>
    </row>
    <row r="4" spans="1:10" ht="20.25" customHeight="1">
      <c r="A4" s="266">
        <v>41783</v>
      </c>
      <c r="B4" s="267"/>
      <c r="C4" s="66" t="s">
        <v>45</v>
      </c>
      <c r="D4" s="270" t="s">
        <v>165</v>
      </c>
      <c r="E4" s="271"/>
      <c r="F4" s="271"/>
      <c r="G4" s="271"/>
      <c r="H4" s="272"/>
      <c r="I4" s="67">
        <v>3.25</v>
      </c>
      <c r="J4" s="68" t="s">
        <v>46</v>
      </c>
    </row>
    <row r="5" spans="1:10" ht="20.25" customHeight="1" thickBot="1">
      <c r="A5" s="268"/>
      <c r="B5" s="269"/>
      <c r="C5" s="69" t="s">
        <v>47</v>
      </c>
      <c r="D5" s="273"/>
      <c r="E5" s="274"/>
      <c r="F5" s="274"/>
      <c r="G5" s="274"/>
      <c r="H5" s="275"/>
      <c r="I5" s="276" t="s">
        <v>211</v>
      </c>
      <c r="J5" s="277"/>
    </row>
    <row r="6" spans="1:10" s="1" customFormat="1">
      <c r="A6" s="278" t="s">
        <v>48</v>
      </c>
      <c r="B6" s="280" t="s">
        <v>49</v>
      </c>
      <c r="C6" s="70" t="s">
        <v>50</v>
      </c>
      <c r="D6" s="282" t="s">
        <v>31</v>
      </c>
      <c r="E6" s="282" t="s">
        <v>0</v>
      </c>
      <c r="F6" s="284" t="s">
        <v>51</v>
      </c>
      <c r="G6" s="286" t="s">
        <v>52</v>
      </c>
      <c r="H6" s="288" t="s">
        <v>53</v>
      </c>
      <c r="I6" s="290" t="s">
        <v>54</v>
      </c>
      <c r="J6" s="291"/>
    </row>
    <row r="7" spans="1:10" s="1" customFormat="1" ht="13.5" thickBot="1">
      <c r="A7" s="279"/>
      <c r="B7" s="281"/>
      <c r="C7" s="71" t="s">
        <v>55</v>
      </c>
      <c r="D7" s="283"/>
      <c r="E7" s="283"/>
      <c r="F7" s="285"/>
      <c r="G7" s="287"/>
      <c r="H7" s="289"/>
      <c r="I7" s="72" t="s">
        <v>56</v>
      </c>
      <c r="J7" s="73" t="s">
        <v>57</v>
      </c>
    </row>
    <row r="8" spans="1:10" s="82" customFormat="1" ht="27.75" customHeight="1">
      <c r="A8" s="74">
        <v>1</v>
      </c>
      <c r="B8" s="75">
        <v>5</v>
      </c>
      <c r="C8" s="76" t="s">
        <v>4</v>
      </c>
      <c r="D8" s="76" t="s">
        <v>9</v>
      </c>
      <c r="E8" s="76" t="s">
        <v>7</v>
      </c>
      <c r="F8" s="77" t="s">
        <v>5</v>
      </c>
      <c r="G8" s="78">
        <v>1.3310185185184675E-3</v>
      </c>
      <c r="H8" s="79">
        <f>PRODUCT(I$4/G8/24)</f>
        <v>101.7391304347865</v>
      </c>
      <c r="I8" s="80" t="s">
        <v>58</v>
      </c>
      <c r="J8" s="81" t="s">
        <v>58</v>
      </c>
    </row>
    <row r="9" spans="1:10" s="82" customFormat="1" ht="27.75" customHeight="1">
      <c r="A9" s="74">
        <v>2</v>
      </c>
      <c r="B9" s="75">
        <v>23</v>
      </c>
      <c r="C9" s="76" t="s">
        <v>170</v>
      </c>
      <c r="D9" s="76" t="s">
        <v>171</v>
      </c>
      <c r="E9" s="76" t="s">
        <v>109</v>
      </c>
      <c r="F9" s="77" t="s">
        <v>5</v>
      </c>
      <c r="G9" s="83">
        <v>1.3425925925925064E-3</v>
      </c>
      <c r="H9" s="84">
        <f>PRODUCT(I$4/G9/24)</f>
        <v>100.8620689655237</v>
      </c>
      <c r="I9" s="85">
        <f>SUM(G9) - (G$8)</f>
        <v>1.1574074074038876E-5</v>
      </c>
      <c r="J9" s="86">
        <f>SUM(G9) - (G8)</f>
        <v>1.1574074074038876E-5</v>
      </c>
    </row>
    <row r="10" spans="1:10" s="82" customFormat="1" ht="27.75" customHeight="1">
      <c r="A10" s="74">
        <v>3</v>
      </c>
      <c r="B10" s="75">
        <v>2</v>
      </c>
      <c r="C10" s="76" t="s">
        <v>128</v>
      </c>
      <c r="D10" s="76" t="s">
        <v>9</v>
      </c>
      <c r="E10" s="76" t="s">
        <v>7</v>
      </c>
      <c r="F10" s="77" t="s">
        <v>5</v>
      </c>
      <c r="G10" s="83">
        <v>1.3657407407408062E-3</v>
      </c>
      <c r="H10" s="84">
        <f t="shared" ref="H10:H29" si="0">PRODUCT(I$4/G10/24)</f>
        <v>99.15254237287661</v>
      </c>
      <c r="I10" s="85">
        <f>SUM(G10) - (G$8)</f>
        <v>3.4722222222338672E-5</v>
      </c>
      <c r="J10" s="86">
        <f>SUM(G10) - (G9)</f>
        <v>2.3148148148299796E-5</v>
      </c>
    </row>
    <row r="11" spans="1:10" s="82" customFormat="1" ht="27.75" customHeight="1">
      <c r="A11" s="74">
        <v>4</v>
      </c>
      <c r="B11" s="75">
        <v>6</v>
      </c>
      <c r="C11" s="76" t="s">
        <v>26</v>
      </c>
      <c r="D11" s="76" t="s">
        <v>10</v>
      </c>
      <c r="E11" s="76" t="s">
        <v>100</v>
      </c>
      <c r="F11" s="77" t="s">
        <v>5</v>
      </c>
      <c r="G11" s="83">
        <v>1.3773148148147341E-3</v>
      </c>
      <c r="H11" s="84">
        <f t="shared" si="0"/>
        <v>98.319327731098198</v>
      </c>
      <c r="I11" s="85">
        <f t="shared" ref="I11:I29" si="1">SUM(G11) - (G$8)</f>
        <v>4.6296296296266526E-5</v>
      </c>
      <c r="J11" s="86">
        <f t="shared" ref="J11:J29" si="2">SUM(G11) - (G10)</f>
        <v>1.1574074073927854E-5</v>
      </c>
    </row>
    <row r="12" spans="1:10" s="82" customFormat="1" ht="27.75" customHeight="1">
      <c r="A12" s="74">
        <v>5</v>
      </c>
      <c r="B12" s="75">
        <v>1</v>
      </c>
      <c r="C12" s="76" t="s">
        <v>168</v>
      </c>
      <c r="D12" s="76" t="s">
        <v>142</v>
      </c>
      <c r="E12" s="76" t="s">
        <v>141</v>
      </c>
      <c r="F12" s="77" t="s">
        <v>5</v>
      </c>
      <c r="G12" s="83">
        <v>1.3773148148148451E-3</v>
      </c>
      <c r="H12" s="84">
        <f t="shared" si="0"/>
        <v>98.319327731090269</v>
      </c>
      <c r="I12" s="85">
        <f t="shared" si="1"/>
        <v>4.6296296296377548E-5</v>
      </c>
      <c r="J12" s="86">
        <f t="shared" si="2"/>
        <v>1.1102230246251565E-16</v>
      </c>
    </row>
    <row r="13" spans="1:10" s="82" customFormat="1" ht="27.75" customHeight="1">
      <c r="A13" s="74">
        <v>6</v>
      </c>
      <c r="B13" s="75">
        <v>9</v>
      </c>
      <c r="C13" s="76" t="s">
        <v>8</v>
      </c>
      <c r="D13" s="76" t="s">
        <v>9</v>
      </c>
      <c r="E13" s="76" t="s">
        <v>7</v>
      </c>
      <c r="F13" s="77" t="s">
        <v>5</v>
      </c>
      <c r="G13" s="83">
        <v>1.4004629629630339E-3</v>
      </c>
      <c r="H13" s="84">
        <f t="shared" si="0"/>
        <v>96.69421487602817</v>
      </c>
      <c r="I13" s="85">
        <f t="shared" si="1"/>
        <v>6.9444444444566322E-5</v>
      </c>
      <c r="J13" s="86">
        <f t="shared" si="2"/>
        <v>2.3148148148188774E-5</v>
      </c>
    </row>
    <row r="14" spans="1:10" s="82" customFormat="1" ht="27.75" customHeight="1">
      <c r="A14" s="74">
        <v>7</v>
      </c>
      <c r="B14" s="75">
        <v>4</v>
      </c>
      <c r="C14" s="76" t="s">
        <v>139</v>
      </c>
      <c r="D14" s="76" t="s">
        <v>146</v>
      </c>
      <c r="E14" s="76" t="s">
        <v>140</v>
      </c>
      <c r="F14" s="77" t="s">
        <v>5</v>
      </c>
      <c r="G14" s="83">
        <v>1.4120370370370727E-3</v>
      </c>
      <c r="H14" s="84">
        <f t="shared" si="0"/>
        <v>95.901639344259877</v>
      </c>
      <c r="I14" s="85">
        <f t="shared" si="1"/>
        <v>8.1018518518605198E-5</v>
      </c>
      <c r="J14" s="86">
        <f t="shared" si="2"/>
        <v>1.1574074074038876E-5</v>
      </c>
    </row>
    <row r="15" spans="1:10" s="82" customFormat="1" ht="27.75" customHeight="1">
      <c r="A15" s="74">
        <v>8</v>
      </c>
      <c r="B15" s="75">
        <v>8</v>
      </c>
      <c r="C15" s="76" t="s">
        <v>133</v>
      </c>
      <c r="D15" s="76" t="s">
        <v>135</v>
      </c>
      <c r="E15" s="76" t="s">
        <v>136</v>
      </c>
      <c r="F15" s="77" t="s">
        <v>5</v>
      </c>
      <c r="G15" s="83">
        <v>1.4236111111110006E-3</v>
      </c>
      <c r="H15" s="84">
        <f t="shared" si="0"/>
        <v>95.121951219519588</v>
      </c>
      <c r="I15" s="85">
        <f t="shared" si="1"/>
        <v>9.2592592592533052E-5</v>
      </c>
      <c r="J15" s="86">
        <f t="shared" si="2"/>
        <v>1.1574074073927854E-5</v>
      </c>
    </row>
    <row r="16" spans="1:10" s="82" customFormat="1" ht="27.75" customHeight="1">
      <c r="A16" s="74">
        <v>9</v>
      </c>
      <c r="B16" s="75">
        <v>11</v>
      </c>
      <c r="C16" s="76" t="s">
        <v>14</v>
      </c>
      <c r="D16" s="76" t="s">
        <v>121</v>
      </c>
      <c r="E16" s="76" t="s">
        <v>204</v>
      </c>
      <c r="F16" s="77" t="s">
        <v>5</v>
      </c>
      <c r="G16" s="83">
        <v>1.4351851851854835E-3</v>
      </c>
      <c r="H16" s="84">
        <f t="shared" si="0"/>
        <v>94.354838709657813</v>
      </c>
      <c r="I16" s="85">
        <f t="shared" si="1"/>
        <v>1.0416666666701602E-4</v>
      </c>
      <c r="J16" s="86">
        <f t="shared" si="2"/>
        <v>1.1574074074482965E-5</v>
      </c>
    </row>
    <row r="17" spans="1:10" s="82" customFormat="1" ht="27.75" customHeight="1">
      <c r="A17" s="74">
        <v>10</v>
      </c>
      <c r="B17" s="75">
        <v>15</v>
      </c>
      <c r="C17" s="76" t="s">
        <v>96</v>
      </c>
      <c r="D17" s="76" t="s">
        <v>97</v>
      </c>
      <c r="E17" s="76" t="s">
        <v>98</v>
      </c>
      <c r="F17" s="77" t="s">
        <v>13</v>
      </c>
      <c r="G17" s="83">
        <v>1.4351851851855946E-3</v>
      </c>
      <c r="H17" s="84">
        <f t="shared" si="0"/>
        <v>94.354838709650508</v>
      </c>
      <c r="I17" s="85">
        <f t="shared" si="1"/>
        <v>1.0416666666712704E-4</v>
      </c>
      <c r="J17" s="86">
        <f t="shared" si="2"/>
        <v>1.1102230246251565E-16</v>
      </c>
    </row>
    <row r="18" spans="1:10" s="82" customFormat="1" ht="27.75" customHeight="1">
      <c r="A18" s="74">
        <v>11</v>
      </c>
      <c r="B18" s="75">
        <v>14</v>
      </c>
      <c r="C18" s="76" t="s">
        <v>105</v>
      </c>
      <c r="D18" s="76" t="s">
        <v>9</v>
      </c>
      <c r="E18" s="76" t="s">
        <v>25</v>
      </c>
      <c r="F18" s="77" t="s">
        <v>5</v>
      </c>
      <c r="G18" s="83">
        <v>1.4583333333333393E-3</v>
      </c>
      <c r="H18" s="84">
        <f t="shared" si="0"/>
        <v>92.857142857142478</v>
      </c>
      <c r="I18" s="85">
        <f t="shared" si="1"/>
        <v>1.2731481481487172E-4</v>
      </c>
      <c r="J18" s="86">
        <f t="shared" si="2"/>
        <v>2.3148148147744685E-5</v>
      </c>
    </row>
    <row r="19" spans="1:10" s="82" customFormat="1" ht="27.75" customHeight="1">
      <c r="A19" s="74">
        <v>12</v>
      </c>
      <c r="B19" s="75">
        <v>10</v>
      </c>
      <c r="C19" s="76" t="s">
        <v>123</v>
      </c>
      <c r="D19" s="76" t="s">
        <v>9</v>
      </c>
      <c r="E19" s="76" t="s">
        <v>25</v>
      </c>
      <c r="F19" s="77" t="s">
        <v>5</v>
      </c>
      <c r="G19" s="83">
        <v>1.4583333333340054E-3</v>
      </c>
      <c r="H19" s="84">
        <f t="shared" si="0"/>
        <v>92.857142857100072</v>
      </c>
      <c r="I19" s="85">
        <f t="shared" si="1"/>
        <v>1.2731481481553786E-4</v>
      </c>
      <c r="J19" s="86">
        <f t="shared" si="2"/>
        <v>6.6613381477509392E-16</v>
      </c>
    </row>
    <row r="20" spans="1:10" s="82" customFormat="1" ht="27.75" customHeight="1">
      <c r="A20" s="74">
        <v>13</v>
      </c>
      <c r="B20" s="75">
        <v>3</v>
      </c>
      <c r="C20" s="76" t="s">
        <v>6</v>
      </c>
      <c r="D20" s="76" t="s">
        <v>174</v>
      </c>
      <c r="E20" s="76" t="s">
        <v>109</v>
      </c>
      <c r="F20" s="77" t="s">
        <v>5</v>
      </c>
      <c r="G20" s="83">
        <v>1.4930555555556779E-3</v>
      </c>
      <c r="H20" s="84">
        <f t="shared" si="0"/>
        <v>90.697674418597217</v>
      </c>
      <c r="I20" s="85">
        <f t="shared" si="1"/>
        <v>1.620370370372104E-4</v>
      </c>
      <c r="J20" s="86">
        <f t="shared" si="2"/>
        <v>3.4722222221672538E-5</v>
      </c>
    </row>
    <row r="21" spans="1:10" s="82" customFormat="1" ht="27.75" customHeight="1">
      <c r="A21" s="74">
        <v>14</v>
      </c>
      <c r="B21" s="75">
        <v>7</v>
      </c>
      <c r="C21" s="76" t="s">
        <v>144</v>
      </c>
      <c r="D21" s="76" t="s">
        <v>177</v>
      </c>
      <c r="E21" s="76" t="s">
        <v>7</v>
      </c>
      <c r="F21" s="77" t="s">
        <v>5</v>
      </c>
      <c r="G21" s="83">
        <v>1.5162037037036447E-3</v>
      </c>
      <c r="H21" s="84">
        <f t="shared" si="0"/>
        <v>89.312977099240115</v>
      </c>
      <c r="I21" s="85">
        <f t="shared" si="1"/>
        <v>1.8518518518517713E-4</v>
      </c>
      <c r="J21" s="86">
        <f t="shared" si="2"/>
        <v>2.3148148147966729E-5</v>
      </c>
    </row>
    <row r="22" spans="1:10" s="82" customFormat="1" ht="27.75" customHeight="1">
      <c r="A22" s="74">
        <v>15</v>
      </c>
      <c r="B22" s="75">
        <v>22</v>
      </c>
      <c r="C22" s="76" t="s">
        <v>19</v>
      </c>
      <c r="D22" s="76" t="s">
        <v>9</v>
      </c>
      <c r="E22" s="76" t="s">
        <v>20</v>
      </c>
      <c r="F22" s="77" t="s">
        <v>16</v>
      </c>
      <c r="G22" s="83">
        <v>1.5509259259254282E-3</v>
      </c>
      <c r="H22" s="84">
        <f t="shared" si="0"/>
        <v>87.313432835848914</v>
      </c>
      <c r="I22" s="85">
        <f t="shared" si="1"/>
        <v>2.1990740740696069E-4</v>
      </c>
      <c r="J22" s="86">
        <f t="shared" si="2"/>
        <v>3.4722222221783561E-5</v>
      </c>
    </row>
    <row r="23" spans="1:10" s="82" customFormat="1" ht="27.75" customHeight="1">
      <c r="A23" s="74">
        <v>16</v>
      </c>
      <c r="B23" s="75">
        <v>26</v>
      </c>
      <c r="C23" s="76" t="s">
        <v>202</v>
      </c>
      <c r="D23" s="76" t="s">
        <v>9</v>
      </c>
      <c r="E23" s="76" t="s">
        <v>21</v>
      </c>
      <c r="F23" s="77" t="s">
        <v>16</v>
      </c>
      <c r="G23" s="83">
        <v>1.5625000000004663E-3</v>
      </c>
      <c r="H23" s="84">
        <f t="shared" si="0"/>
        <v>86.666666666640808</v>
      </c>
      <c r="I23" s="85">
        <f t="shared" si="1"/>
        <v>2.3148148148199876E-4</v>
      </c>
      <c r="J23" s="86">
        <f t="shared" si="2"/>
        <v>1.1574074075038077E-5</v>
      </c>
    </row>
    <row r="24" spans="1:10" s="82" customFormat="1" ht="27.75" customHeight="1">
      <c r="A24" s="74">
        <v>17</v>
      </c>
      <c r="B24" s="75">
        <v>12</v>
      </c>
      <c r="C24" s="76" t="s">
        <v>169</v>
      </c>
      <c r="D24" s="76" t="s">
        <v>138</v>
      </c>
      <c r="E24" s="76" t="s">
        <v>172</v>
      </c>
      <c r="F24" s="77" t="s">
        <v>5</v>
      </c>
      <c r="G24" s="83">
        <v>1.5972222222221388E-3</v>
      </c>
      <c r="H24" s="84">
        <f t="shared" si="0"/>
        <v>84.782608695656606</v>
      </c>
      <c r="I24" s="85">
        <f t="shared" si="1"/>
        <v>2.662037037036713E-4</v>
      </c>
      <c r="J24" s="86">
        <f t="shared" si="2"/>
        <v>3.4722222221672538E-5</v>
      </c>
    </row>
    <row r="25" spans="1:10" s="82" customFormat="1" ht="27.75" customHeight="1">
      <c r="A25" s="74">
        <v>18</v>
      </c>
      <c r="B25" s="75">
        <v>16</v>
      </c>
      <c r="C25" s="76" t="s">
        <v>104</v>
      </c>
      <c r="D25" s="76" t="s">
        <v>103</v>
      </c>
      <c r="E25" s="76" t="s">
        <v>98</v>
      </c>
      <c r="F25" s="77" t="s">
        <v>13</v>
      </c>
      <c r="G25" s="83">
        <v>1.6203703703703276E-3</v>
      </c>
      <c r="H25" s="84">
        <f t="shared" si="0"/>
        <v>83.571428571430786</v>
      </c>
      <c r="I25" s="85">
        <f t="shared" si="1"/>
        <v>2.8935185185186008E-4</v>
      </c>
      <c r="J25" s="86">
        <f t="shared" si="2"/>
        <v>2.3148148148188774E-5</v>
      </c>
    </row>
    <row r="26" spans="1:10" s="82" customFormat="1" ht="27.75" customHeight="1">
      <c r="A26" s="74">
        <v>19</v>
      </c>
      <c r="B26" s="75">
        <v>27</v>
      </c>
      <c r="C26" s="76" t="s">
        <v>107</v>
      </c>
      <c r="D26" s="76" t="s">
        <v>9</v>
      </c>
      <c r="E26" s="76" t="s">
        <v>18</v>
      </c>
      <c r="F26" s="77" t="s">
        <v>16</v>
      </c>
      <c r="G26" s="83">
        <v>1.678240740740522E-3</v>
      </c>
      <c r="H26" s="84">
        <f t="shared" si="0"/>
        <v>80.68965517242431</v>
      </c>
      <c r="I26" s="85">
        <f t="shared" si="1"/>
        <v>3.4722222222205446E-4</v>
      </c>
      <c r="J26" s="86">
        <f t="shared" si="2"/>
        <v>5.7870370370194379E-5</v>
      </c>
    </row>
    <row r="27" spans="1:10" s="82" customFormat="1" ht="27.75" customHeight="1">
      <c r="A27" s="74">
        <v>20</v>
      </c>
      <c r="B27" s="75">
        <v>20</v>
      </c>
      <c r="C27" s="76" t="s">
        <v>115</v>
      </c>
      <c r="D27" s="76" t="s">
        <v>116</v>
      </c>
      <c r="E27" s="76" t="s">
        <v>118</v>
      </c>
      <c r="F27" s="77" t="s">
        <v>13</v>
      </c>
      <c r="G27" s="83">
        <v>1.6782407407410771E-3</v>
      </c>
      <c r="H27" s="84">
        <f t="shared" si="0"/>
        <v>80.689655172397622</v>
      </c>
      <c r="I27" s="85">
        <f t="shared" si="1"/>
        <v>3.4722222222260957E-4</v>
      </c>
      <c r="J27" s="86">
        <f t="shared" si="2"/>
        <v>5.5511151231257827E-16</v>
      </c>
    </row>
    <row r="28" spans="1:10" s="82" customFormat="1" ht="27.75" customHeight="1">
      <c r="A28" s="74">
        <v>21</v>
      </c>
      <c r="B28" s="75">
        <v>24</v>
      </c>
      <c r="C28" s="76" t="s">
        <v>130</v>
      </c>
      <c r="D28" s="76" t="s">
        <v>9</v>
      </c>
      <c r="E28" s="76" t="s">
        <v>17</v>
      </c>
      <c r="F28" s="77" t="s">
        <v>16</v>
      </c>
      <c r="G28" s="83">
        <v>1.8055555555557268E-3</v>
      </c>
      <c r="H28" s="84">
        <f t="shared" si="0"/>
        <v>74.99999999999288</v>
      </c>
      <c r="I28" s="85">
        <f t="shared" si="1"/>
        <v>4.7453703703725925E-4</v>
      </c>
      <c r="J28" s="86">
        <f t="shared" si="2"/>
        <v>1.2731481481464968E-4</v>
      </c>
    </row>
    <row r="29" spans="1:10" s="82" customFormat="1" ht="27.75" customHeight="1">
      <c r="A29" s="74">
        <v>22</v>
      </c>
      <c r="B29" s="75">
        <v>25</v>
      </c>
      <c r="C29" s="76" t="s">
        <v>125</v>
      </c>
      <c r="D29" s="76" t="s">
        <v>9</v>
      </c>
      <c r="E29" s="76" t="s">
        <v>127</v>
      </c>
      <c r="F29" s="77" t="s">
        <v>16</v>
      </c>
      <c r="G29" s="83">
        <v>1.8402777777773993E-3</v>
      </c>
      <c r="H29" s="84">
        <f t="shared" si="0"/>
        <v>73.584905660392494</v>
      </c>
      <c r="I29" s="85">
        <f t="shared" si="1"/>
        <v>5.0925925925893178E-4</v>
      </c>
      <c r="J29" s="86">
        <f t="shared" si="2"/>
        <v>3.4722222221672538E-5</v>
      </c>
    </row>
    <row r="31" spans="1:10" ht="13.5" thickBot="1"/>
    <row r="32" spans="1:10" ht="29.25" customHeight="1" thickBot="1">
      <c r="B32" s="13" t="s">
        <v>59</v>
      </c>
      <c r="C32" s="13"/>
      <c r="E32" s="13" t="s">
        <v>153</v>
      </c>
      <c r="F32" s="89"/>
      <c r="G32" s="89"/>
      <c r="I32" s="263"/>
      <c r="J32" s="264"/>
    </row>
  </sheetData>
  <sortState ref="B8:G29">
    <sortCondition ref="G8:G29"/>
  </sortState>
  <mergeCells count="13">
    <mergeCell ref="I32:J32"/>
    <mergeCell ref="H6:H7"/>
    <mergeCell ref="I6:J6"/>
    <mergeCell ref="D2:J2"/>
    <mergeCell ref="A4:B5"/>
    <mergeCell ref="D4:H5"/>
    <mergeCell ref="I5:J5"/>
    <mergeCell ref="A6:A7"/>
    <mergeCell ref="B6:B7"/>
    <mergeCell ref="D6:D7"/>
    <mergeCell ref="E6:E7"/>
    <mergeCell ref="F6:F7"/>
    <mergeCell ref="G6:G7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8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>
      <selection activeCell="C8" sqref="C8"/>
    </sheetView>
  </sheetViews>
  <sheetFormatPr defaultRowHeight="12.75"/>
  <cols>
    <col min="1" max="1" width="3.125" style="63" customWidth="1"/>
    <col min="2" max="2" width="4.875" style="87" customWidth="1"/>
    <col min="3" max="3" width="21.75" style="63" customWidth="1"/>
    <col min="4" max="4" width="16.25" style="63" customWidth="1"/>
    <col min="5" max="5" width="12.875" style="63" customWidth="1"/>
    <col min="6" max="6" width="6.25" style="63" customWidth="1"/>
    <col min="7" max="7" width="6.75" style="63" customWidth="1"/>
    <col min="8" max="8" width="5.125" style="88" customWidth="1"/>
    <col min="9" max="10" width="7.5" style="63" customWidth="1"/>
  </cols>
  <sheetData>
    <row r="1" spans="1:10" ht="25.5">
      <c r="B1" s="43"/>
      <c r="C1" s="43"/>
      <c r="D1" s="43"/>
      <c r="E1" s="43"/>
      <c r="F1" s="43"/>
      <c r="G1" s="43"/>
      <c r="H1" s="43"/>
      <c r="I1" s="43"/>
      <c r="J1" s="18" t="s">
        <v>88</v>
      </c>
    </row>
    <row r="2" spans="1:10" ht="48" customHeight="1">
      <c r="B2" s="64"/>
      <c r="C2" s="64"/>
      <c r="D2" s="265" t="s">
        <v>154</v>
      </c>
      <c r="E2" s="265"/>
      <c r="F2" s="265"/>
      <c r="G2" s="265"/>
      <c r="H2" s="265"/>
      <c r="I2" s="265"/>
      <c r="J2" s="265"/>
    </row>
    <row r="3" spans="1:10" ht="27" thickBot="1">
      <c r="B3" s="65"/>
      <c r="C3" s="65"/>
      <c r="D3" s="65"/>
      <c r="E3" s="65"/>
      <c r="F3" s="65"/>
      <c r="G3" s="65"/>
      <c r="H3" s="65"/>
      <c r="I3" s="65"/>
      <c r="J3" s="167" t="s">
        <v>90</v>
      </c>
    </row>
    <row r="4" spans="1:10" ht="20.25" customHeight="1">
      <c r="A4" s="266">
        <v>41783</v>
      </c>
      <c r="B4" s="267"/>
      <c r="C4" s="66" t="s">
        <v>45</v>
      </c>
      <c r="D4" s="270" t="s">
        <v>166</v>
      </c>
      <c r="E4" s="271"/>
      <c r="F4" s="271"/>
      <c r="G4" s="271"/>
      <c r="H4" s="272"/>
      <c r="I4" s="67">
        <v>10</v>
      </c>
      <c r="J4" s="68" t="s">
        <v>46</v>
      </c>
    </row>
    <row r="5" spans="1:10" ht="20.25" customHeight="1" thickBot="1">
      <c r="A5" s="268"/>
      <c r="B5" s="269"/>
      <c r="C5" s="69" t="s">
        <v>47</v>
      </c>
      <c r="D5" s="273"/>
      <c r="E5" s="274"/>
      <c r="F5" s="274"/>
      <c r="G5" s="274"/>
      <c r="H5" s="275"/>
      <c r="I5" s="276" t="s">
        <v>211</v>
      </c>
      <c r="J5" s="277"/>
    </row>
    <row r="6" spans="1:10" s="1" customFormat="1">
      <c r="A6" s="278" t="s">
        <v>48</v>
      </c>
      <c r="B6" s="280" t="s">
        <v>49</v>
      </c>
      <c r="C6" s="70" t="s">
        <v>50</v>
      </c>
      <c r="D6" s="282" t="s">
        <v>31</v>
      </c>
      <c r="E6" s="282" t="s">
        <v>0</v>
      </c>
      <c r="F6" s="284" t="s">
        <v>51</v>
      </c>
      <c r="G6" s="286" t="s">
        <v>52</v>
      </c>
      <c r="H6" s="288" t="s">
        <v>53</v>
      </c>
      <c r="I6" s="290" t="s">
        <v>54</v>
      </c>
      <c r="J6" s="291"/>
    </row>
    <row r="7" spans="1:10" s="1" customFormat="1" ht="13.5" thickBot="1">
      <c r="A7" s="279"/>
      <c r="B7" s="281"/>
      <c r="C7" s="71" t="s">
        <v>55</v>
      </c>
      <c r="D7" s="283"/>
      <c r="E7" s="283"/>
      <c r="F7" s="285"/>
      <c r="G7" s="287"/>
      <c r="H7" s="289"/>
      <c r="I7" s="72" t="s">
        <v>56</v>
      </c>
      <c r="J7" s="73" t="s">
        <v>57</v>
      </c>
    </row>
    <row r="8" spans="1:10" s="82" customFormat="1" ht="27.75" customHeight="1">
      <c r="A8" s="74">
        <v>1</v>
      </c>
      <c r="B8" s="75">
        <v>5</v>
      </c>
      <c r="C8" s="76" t="s">
        <v>4</v>
      </c>
      <c r="D8" s="76" t="s">
        <v>9</v>
      </c>
      <c r="E8" s="76" t="s">
        <v>7</v>
      </c>
      <c r="F8" s="77" t="s">
        <v>5</v>
      </c>
      <c r="G8" s="78">
        <v>3.2870370370370328E-3</v>
      </c>
      <c r="H8" s="79">
        <f>PRODUCT(I$4/G8/24)</f>
        <v>126.76056338028185</v>
      </c>
      <c r="I8" s="80" t="s">
        <v>58</v>
      </c>
      <c r="J8" s="81" t="s">
        <v>58</v>
      </c>
    </row>
    <row r="9" spans="1:10" s="82" customFormat="1" ht="27.75" customHeight="1">
      <c r="A9" s="74">
        <v>2</v>
      </c>
      <c r="B9" s="75">
        <v>23</v>
      </c>
      <c r="C9" s="76" t="s">
        <v>170</v>
      </c>
      <c r="D9" s="76" t="s">
        <v>171</v>
      </c>
      <c r="E9" s="76" t="s">
        <v>109</v>
      </c>
      <c r="F9" s="77" t="s">
        <v>5</v>
      </c>
      <c r="G9" s="83">
        <v>3.2881944444445033E-3</v>
      </c>
      <c r="H9" s="84">
        <f>PRODUCT(I$4/G9/24)</f>
        <v>126.71594508975487</v>
      </c>
      <c r="I9" s="85">
        <f>SUM(G9) - (G$8)</f>
        <v>1.157407407470501E-6</v>
      </c>
      <c r="J9" s="86">
        <f>SUM(G9) - (G8)</f>
        <v>1.157407407470501E-6</v>
      </c>
    </row>
    <row r="10" spans="1:10" s="82" customFormat="1" ht="27.75" customHeight="1">
      <c r="A10" s="74">
        <v>3</v>
      </c>
      <c r="B10" s="75">
        <v>2</v>
      </c>
      <c r="C10" s="76" t="s">
        <v>128</v>
      </c>
      <c r="D10" s="76" t="s">
        <v>9</v>
      </c>
      <c r="E10" s="76" t="s">
        <v>7</v>
      </c>
      <c r="F10" s="77" t="s">
        <v>5</v>
      </c>
      <c r="G10" s="83">
        <v>3.3148148148147705E-3</v>
      </c>
      <c r="H10" s="84">
        <f t="shared" ref="H10:H29" si="0">PRODUCT(I$4/G10/24)</f>
        <v>125.69832402234805</v>
      </c>
      <c r="I10" s="85">
        <f>SUM(G10) - (G$8)</f>
        <v>2.7777777777737711E-5</v>
      </c>
      <c r="J10" s="86">
        <f>SUM(G10) - (G9)</f>
        <v>2.662037037026721E-5</v>
      </c>
    </row>
    <row r="11" spans="1:10" s="82" customFormat="1" ht="27.75" customHeight="1">
      <c r="A11" s="74">
        <v>4</v>
      </c>
      <c r="B11" s="75">
        <v>9</v>
      </c>
      <c r="C11" s="76" t="s">
        <v>8</v>
      </c>
      <c r="D11" s="76" t="s">
        <v>9</v>
      </c>
      <c r="E11" s="76" t="s">
        <v>7</v>
      </c>
      <c r="F11" s="77" t="s">
        <v>5</v>
      </c>
      <c r="G11" s="83">
        <v>3.413194444444434E-3</v>
      </c>
      <c r="H11" s="84">
        <f t="shared" si="0"/>
        <v>122.07527975584981</v>
      </c>
      <c r="I11" s="85">
        <f t="shared" ref="I11:I29" si="1">SUM(G11) - (G$8)</f>
        <v>1.2615740740740122E-4</v>
      </c>
      <c r="J11" s="86">
        <f t="shared" ref="J11:J29" si="2">SUM(G11) - (G10)</f>
        <v>9.8379629629663512E-5</v>
      </c>
    </row>
    <row r="12" spans="1:10" s="82" customFormat="1" ht="27.75" customHeight="1">
      <c r="A12" s="74">
        <v>5</v>
      </c>
      <c r="B12" s="75">
        <v>6</v>
      </c>
      <c r="C12" s="76" t="s">
        <v>26</v>
      </c>
      <c r="D12" s="76" t="s">
        <v>10</v>
      </c>
      <c r="E12" s="76" t="s">
        <v>100</v>
      </c>
      <c r="F12" s="77" t="s">
        <v>5</v>
      </c>
      <c r="G12" s="83">
        <v>3.4166666666667345E-3</v>
      </c>
      <c r="H12" s="84">
        <f t="shared" si="0"/>
        <v>121.95121951219271</v>
      </c>
      <c r="I12" s="85">
        <f t="shared" si="1"/>
        <v>1.296296296297017E-4</v>
      </c>
      <c r="J12" s="86">
        <f t="shared" si="2"/>
        <v>3.4722222223004806E-6</v>
      </c>
    </row>
    <row r="13" spans="1:10" s="82" customFormat="1" ht="27.75" customHeight="1">
      <c r="A13" s="74">
        <v>6</v>
      </c>
      <c r="B13" s="75">
        <v>1</v>
      </c>
      <c r="C13" s="76" t="s">
        <v>168</v>
      </c>
      <c r="D13" s="76" t="s">
        <v>142</v>
      </c>
      <c r="E13" s="76" t="s">
        <v>141</v>
      </c>
      <c r="F13" s="77" t="s">
        <v>5</v>
      </c>
      <c r="G13" s="83">
        <v>3.4571759259259816E-3</v>
      </c>
      <c r="H13" s="84">
        <f t="shared" si="0"/>
        <v>120.52226314027259</v>
      </c>
      <c r="I13" s="85">
        <f t="shared" si="1"/>
        <v>1.7013888888894879E-4</v>
      </c>
      <c r="J13" s="86">
        <f t="shared" si="2"/>
        <v>4.0509259259247088E-5</v>
      </c>
    </row>
    <row r="14" spans="1:10" s="82" customFormat="1" ht="27.75" customHeight="1">
      <c r="A14" s="74">
        <v>7</v>
      </c>
      <c r="B14" s="75">
        <v>11</v>
      </c>
      <c r="C14" s="76" t="s">
        <v>14</v>
      </c>
      <c r="D14" s="76" t="s">
        <v>121</v>
      </c>
      <c r="E14" s="76" t="s">
        <v>204</v>
      </c>
      <c r="F14" s="77" t="s">
        <v>5</v>
      </c>
      <c r="G14" s="83">
        <v>3.5069444444444375E-3</v>
      </c>
      <c r="H14" s="84">
        <f t="shared" si="0"/>
        <v>118.81188118811905</v>
      </c>
      <c r="I14" s="85">
        <f t="shared" si="1"/>
        <v>2.1990740740740478E-4</v>
      </c>
      <c r="J14" s="86">
        <f t="shared" si="2"/>
        <v>4.9768518518455984E-5</v>
      </c>
    </row>
    <row r="15" spans="1:10" s="82" customFormat="1" ht="27.75" customHeight="1">
      <c r="A15" s="74">
        <v>8</v>
      </c>
      <c r="B15" s="75">
        <v>15</v>
      </c>
      <c r="C15" s="76" t="s">
        <v>96</v>
      </c>
      <c r="D15" s="76" t="s">
        <v>97</v>
      </c>
      <c r="E15" s="76" t="s">
        <v>98</v>
      </c>
      <c r="F15" s="77" t="s">
        <v>13</v>
      </c>
      <c r="G15" s="83">
        <v>3.5324074074073453E-3</v>
      </c>
      <c r="H15" s="84">
        <f t="shared" si="0"/>
        <v>117.95543905635856</v>
      </c>
      <c r="I15" s="85">
        <f t="shared" si="1"/>
        <v>2.4537037037031251E-4</v>
      </c>
      <c r="J15" s="86">
        <f t="shared" si="2"/>
        <v>2.5462962962907731E-5</v>
      </c>
    </row>
    <row r="16" spans="1:10" s="82" customFormat="1" ht="27.75" customHeight="1">
      <c r="A16" s="74">
        <v>9</v>
      </c>
      <c r="B16" s="75">
        <v>4</v>
      </c>
      <c r="C16" s="76" t="s">
        <v>139</v>
      </c>
      <c r="D16" s="76" t="s">
        <v>146</v>
      </c>
      <c r="E16" s="76" t="s">
        <v>140</v>
      </c>
      <c r="F16" s="77" t="s">
        <v>5</v>
      </c>
      <c r="G16" s="83">
        <v>3.5381944444444757E-3</v>
      </c>
      <c r="H16" s="84">
        <f t="shared" si="0"/>
        <v>117.76251226692732</v>
      </c>
      <c r="I16" s="85">
        <f t="shared" si="1"/>
        <v>2.5115740740744297E-4</v>
      </c>
      <c r="J16" s="86">
        <f t="shared" si="2"/>
        <v>5.7870370371304602E-6</v>
      </c>
    </row>
    <row r="17" spans="1:10" s="82" customFormat="1" ht="27.75" customHeight="1">
      <c r="A17" s="74">
        <v>10</v>
      </c>
      <c r="B17" s="75">
        <v>8</v>
      </c>
      <c r="C17" s="76" t="s">
        <v>133</v>
      </c>
      <c r="D17" s="76" t="s">
        <v>135</v>
      </c>
      <c r="E17" s="76" t="s">
        <v>136</v>
      </c>
      <c r="F17" s="77" t="s">
        <v>5</v>
      </c>
      <c r="G17" s="83">
        <v>3.5590277777778345E-3</v>
      </c>
      <c r="H17" s="84">
        <f t="shared" si="0"/>
        <v>117.07317073170545</v>
      </c>
      <c r="I17" s="85">
        <f t="shared" si="1"/>
        <v>2.7199074074080176E-4</v>
      </c>
      <c r="J17" s="86">
        <f t="shared" si="2"/>
        <v>2.0833333333358794E-5</v>
      </c>
    </row>
    <row r="18" spans="1:10" s="82" customFormat="1" ht="27.75" customHeight="1">
      <c r="A18" s="74">
        <v>11</v>
      </c>
      <c r="B18" s="75">
        <v>3</v>
      </c>
      <c r="C18" s="76" t="s">
        <v>6</v>
      </c>
      <c r="D18" s="76" t="s">
        <v>174</v>
      </c>
      <c r="E18" s="76" t="s">
        <v>109</v>
      </c>
      <c r="F18" s="77" t="s">
        <v>5</v>
      </c>
      <c r="G18" s="83">
        <v>3.562499999999913E-3</v>
      </c>
      <c r="H18" s="84">
        <f t="shared" si="0"/>
        <v>116.95906432748824</v>
      </c>
      <c r="I18" s="85">
        <f t="shared" si="1"/>
        <v>2.754629629628802E-4</v>
      </c>
      <c r="J18" s="86">
        <f t="shared" si="2"/>
        <v>3.472222222078436E-6</v>
      </c>
    </row>
    <row r="19" spans="1:10" s="82" customFormat="1" ht="27.75" customHeight="1">
      <c r="A19" s="74">
        <v>12</v>
      </c>
      <c r="B19" s="75">
        <v>10</v>
      </c>
      <c r="C19" s="76" t="s">
        <v>123</v>
      </c>
      <c r="D19" s="76" t="s">
        <v>9</v>
      </c>
      <c r="E19" s="76" t="s">
        <v>25</v>
      </c>
      <c r="F19" s="77" t="s">
        <v>5</v>
      </c>
      <c r="G19" s="83">
        <v>3.564814814814854E-3</v>
      </c>
      <c r="H19" s="84">
        <f t="shared" si="0"/>
        <v>116.88311688311559</v>
      </c>
      <c r="I19" s="85">
        <f t="shared" si="1"/>
        <v>2.777777777778212E-4</v>
      </c>
      <c r="J19" s="86">
        <f t="shared" si="2"/>
        <v>2.3148148149410019E-6</v>
      </c>
    </row>
    <row r="20" spans="1:10" s="82" customFormat="1" ht="27.75" customHeight="1">
      <c r="A20" s="74">
        <v>13</v>
      </c>
      <c r="B20" s="75">
        <v>14</v>
      </c>
      <c r="C20" s="76" t="s">
        <v>105</v>
      </c>
      <c r="D20" s="76" t="s">
        <v>9</v>
      </c>
      <c r="E20" s="76" t="s">
        <v>25</v>
      </c>
      <c r="F20" s="77" t="s">
        <v>5</v>
      </c>
      <c r="G20" s="83">
        <v>3.5752314814815334E-3</v>
      </c>
      <c r="H20" s="84">
        <f t="shared" si="0"/>
        <v>116.54257041113459</v>
      </c>
      <c r="I20" s="85">
        <f t="shared" si="1"/>
        <v>2.881944444445006E-4</v>
      </c>
      <c r="J20" s="86">
        <f t="shared" si="2"/>
        <v>1.0416666666679397E-5</v>
      </c>
    </row>
    <row r="21" spans="1:10" s="82" customFormat="1" ht="27.75" customHeight="1">
      <c r="A21" s="74">
        <v>14</v>
      </c>
      <c r="B21" s="75">
        <v>22</v>
      </c>
      <c r="C21" s="76" t="s">
        <v>19</v>
      </c>
      <c r="D21" s="76" t="s">
        <v>9</v>
      </c>
      <c r="E21" s="76" t="s">
        <v>20</v>
      </c>
      <c r="F21" s="77" t="s">
        <v>16</v>
      </c>
      <c r="G21" s="83">
        <v>3.8391203703704857E-3</v>
      </c>
      <c r="H21" s="84">
        <f t="shared" si="0"/>
        <v>108.53180584865517</v>
      </c>
      <c r="I21" s="85">
        <f t="shared" si="1"/>
        <v>5.5208333333345294E-4</v>
      </c>
      <c r="J21" s="86">
        <f t="shared" si="2"/>
        <v>2.6388888888895234E-4</v>
      </c>
    </row>
    <row r="22" spans="1:10" s="82" customFormat="1" ht="27.75" customHeight="1">
      <c r="A22" s="74">
        <v>15</v>
      </c>
      <c r="B22" s="75">
        <v>26</v>
      </c>
      <c r="C22" s="76" t="s">
        <v>202</v>
      </c>
      <c r="D22" s="76" t="s">
        <v>9</v>
      </c>
      <c r="E22" s="76" t="s">
        <v>21</v>
      </c>
      <c r="F22" s="77" t="s">
        <v>16</v>
      </c>
      <c r="G22" s="83">
        <v>3.861111111111204E-3</v>
      </c>
      <c r="H22" s="84">
        <f t="shared" si="0"/>
        <v>107.9136690647456</v>
      </c>
      <c r="I22" s="85">
        <f t="shared" si="1"/>
        <v>5.7407407407417121E-4</v>
      </c>
      <c r="J22" s="86">
        <f t="shared" si="2"/>
        <v>2.1990740740718273E-5</v>
      </c>
    </row>
    <row r="23" spans="1:10" s="82" customFormat="1" ht="27.75" customHeight="1">
      <c r="A23" s="74">
        <v>16</v>
      </c>
      <c r="B23" s="75">
        <v>7</v>
      </c>
      <c r="C23" s="76" t="s">
        <v>144</v>
      </c>
      <c r="D23" s="76" t="s">
        <v>177</v>
      </c>
      <c r="E23" s="76" t="s">
        <v>7</v>
      </c>
      <c r="F23" s="77" t="s">
        <v>5</v>
      </c>
      <c r="G23" s="83">
        <v>3.9004629629628695E-3</v>
      </c>
      <c r="H23" s="84">
        <f t="shared" si="0"/>
        <v>106.82492581602629</v>
      </c>
      <c r="I23" s="85">
        <f t="shared" si="1"/>
        <v>6.1342592592583678E-4</v>
      </c>
      <c r="J23" s="86">
        <f t="shared" si="2"/>
        <v>3.9351851851665565E-5</v>
      </c>
    </row>
    <row r="24" spans="1:10" s="82" customFormat="1" ht="27.75" customHeight="1">
      <c r="A24" s="74">
        <v>17</v>
      </c>
      <c r="B24" s="75">
        <v>12</v>
      </c>
      <c r="C24" s="76" t="s">
        <v>169</v>
      </c>
      <c r="D24" s="76" t="s">
        <v>138</v>
      </c>
      <c r="E24" s="76" t="s">
        <v>172</v>
      </c>
      <c r="F24" s="77" t="s">
        <v>5</v>
      </c>
      <c r="G24" s="83">
        <v>3.9722222222221548E-3</v>
      </c>
      <c r="H24" s="84">
        <f t="shared" si="0"/>
        <v>104.89510489510667</v>
      </c>
      <c r="I24" s="85">
        <f t="shared" si="1"/>
        <v>6.8518518518512206E-4</v>
      </c>
      <c r="J24" s="86">
        <f t="shared" si="2"/>
        <v>7.175925925928528E-5</v>
      </c>
    </row>
    <row r="25" spans="1:10" s="82" customFormat="1" ht="27.75" customHeight="1">
      <c r="A25" s="74">
        <v>18</v>
      </c>
      <c r="B25" s="75">
        <v>16</v>
      </c>
      <c r="C25" s="76" t="s">
        <v>104</v>
      </c>
      <c r="D25" s="76" t="s">
        <v>103</v>
      </c>
      <c r="E25" s="76" t="s">
        <v>98</v>
      </c>
      <c r="F25" s="77" t="s">
        <v>13</v>
      </c>
      <c r="G25" s="83">
        <v>4.103009259259216E-3</v>
      </c>
      <c r="H25" s="84">
        <f t="shared" si="0"/>
        <v>101.5514809590984</v>
      </c>
      <c r="I25" s="85">
        <f t="shared" si="1"/>
        <v>8.1597222222218324E-4</v>
      </c>
      <c r="J25" s="86">
        <f t="shared" si="2"/>
        <v>1.3078703703706118E-4</v>
      </c>
    </row>
    <row r="26" spans="1:10" s="82" customFormat="1" ht="27.75" customHeight="1">
      <c r="A26" s="74">
        <v>19</v>
      </c>
      <c r="B26" s="75">
        <v>20</v>
      </c>
      <c r="C26" s="76" t="s">
        <v>115</v>
      </c>
      <c r="D26" s="76" t="s">
        <v>116</v>
      </c>
      <c r="E26" s="76" t="s">
        <v>118</v>
      </c>
      <c r="F26" s="77" t="s">
        <v>13</v>
      </c>
      <c r="G26" s="83">
        <v>4.2418981481482376E-3</v>
      </c>
      <c r="H26" s="84">
        <f t="shared" si="0"/>
        <v>98.226466575714156</v>
      </c>
      <c r="I26" s="85">
        <f t="shared" si="1"/>
        <v>9.5486111111120486E-4</v>
      </c>
      <c r="J26" s="86">
        <f t="shared" si="2"/>
        <v>1.3888888888902162E-4</v>
      </c>
    </row>
    <row r="27" spans="1:10" s="82" customFormat="1" ht="27.75" customHeight="1">
      <c r="A27" s="74">
        <v>20</v>
      </c>
      <c r="B27" s="75">
        <v>27</v>
      </c>
      <c r="C27" s="76" t="s">
        <v>107</v>
      </c>
      <c r="D27" s="76" t="s">
        <v>9</v>
      </c>
      <c r="E27" s="76" t="s">
        <v>18</v>
      </c>
      <c r="F27" s="77" t="s">
        <v>16</v>
      </c>
      <c r="G27" s="83">
        <v>4.4050925925925855E-3</v>
      </c>
      <c r="H27" s="84">
        <f t="shared" si="0"/>
        <v>94.587493431424221</v>
      </c>
      <c r="I27" s="85">
        <f t="shared" si="1"/>
        <v>1.1180555555555527E-3</v>
      </c>
      <c r="J27" s="86">
        <f t="shared" si="2"/>
        <v>1.6319444444434783E-4</v>
      </c>
    </row>
    <row r="28" spans="1:10" s="82" customFormat="1" ht="27.75" customHeight="1">
      <c r="A28" s="74">
        <v>21</v>
      </c>
      <c r="B28" s="75">
        <v>25</v>
      </c>
      <c r="C28" s="76" t="s">
        <v>125</v>
      </c>
      <c r="D28" s="76" t="s">
        <v>9</v>
      </c>
      <c r="E28" s="76" t="s">
        <v>127</v>
      </c>
      <c r="F28" s="77" t="s">
        <v>16</v>
      </c>
      <c r="G28" s="83">
        <v>4.6423611111110485E-3</v>
      </c>
      <c r="H28" s="84">
        <f t="shared" si="0"/>
        <v>89.753178758415572</v>
      </c>
      <c r="I28" s="85">
        <f t="shared" si="1"/>
        <v>1.3553240740740158E-3</v>
      </c>
      <c r="J28" s="86">
        <f t="shared" si="2"/>
        <v>2.3726851851846309E-4</v>
      </c>
    </row>
    <row r="29" spans="1:10" s="82" customFormat="1" ht="27.75" customHeight="1">
      <c r="A29" s="74">
        <v>22</v>
      </c>
      <c r="B29" s="75">
        <v>24</v>
      </c>
      <c r="C29" s="76" t="s">
        <v>130</v>
      </c>
      <c r="D29" s="76" t="s">
        <v>9</v>
      </c>
      <c r="E29" s="76" t="s">
        <v>17</v>
      </c>
      <c r="F29" s="77" t="s">
        <v>16</v>
      </c>
      <c r="G29" s="83">
        <v>4.8402777777778461E-3</v>
      </c>
      <c r="H29" s="84">
        <f t="shared" si="0"/>
        <v>86.083213773312991</v>
      </c>
      <c r="I29" s="85">
        <f t="shared" si="1"/>
        <v>1.5532407407408133E-3</v>
      </c>
      <c r="J29" s="86">
        <f t="shared" si="2"/>
        <v>1.9791666666679752E-4</v>
      </c>
    </row>
    <row r="31" spans="1:10" ht="13.5" thickBot="1"/>
    <row r="32" spans="1:10" ht="29.25" customHeight="1" thickBot="1">
      <c r="B32" s="13" t="s">
        <v>59</v>
      </c>
      <c r="C32" s="13"/>
      <c r="E32" s="13" t="s">
        <v>153</v>
      </c>
      <c r="F32" s="89"/>
      <c r="G32" s="89"/>
      <c r="I32" s="263"/>
      <c r="J32" s="264"/>
    </row>
  </sheetData>
  <sortState ref="B8:G29">
    <sortCondition ref="G8:G29"/>
  </sortState>
  <mergeCells count="13">
    <mergeCell ref="I32:J32"/>
    <mergeCell ref="H6:H7"/>
    <mergeCell ref="I6:J6"/>
    <mergeCell ref="D2:J2"/>
    <mergeCell ref="A4:B5"/>
    <mergeCell ref="D4:H5"/>
    <mergeCell ref="I5:J5"/>
    <mergeCell ref="A6:A7"/>
    <mergeCell ref="B6:B7"/>
    <mergeCell ref="D6:D7"/>
    <mergeCell ref="E6:E7"/>
    <mergeCell ref="F6:F7"/>
    <mergeCell ref="G6:G7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8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Zeros="0" topLeftCell="A13" workbookViewId="0">
      <selection activeCell="K17" sqref="K17"/>
    </sheetView>
  </sheetViews>
  <sheetFormatPr defaultRowHeight="12.75"/>
  <cols>
    <col min="1" max="1" width="3.375" style="48" customWidth="1"/>
    <col min="2" max="2" width="5.25" style="5" customWidth="1"/>
    <col min="3" max="3" width="19.125" style="49" bestFit="1" customWidth="1"/>
    <col min="4" max="4" width="13.75" style="4" bestFit="1" customWidth="1"/>
    <col min="5" max="5" width="13" style="4" customWidth="1"/>
    <col min="6" max="6" width="6.625" style="4" customWidth="1"/>
    <col min="7" max="9" width="6.875" style="4" customWidth="1"/>
    <col min="10" max="10" width="9.25" style="4" customWidth="1"/>
    <col min="11" max="11" width="7" style="4" customWidth="1"/>
    <col min="12" max="12" width="10.375" style="4" customWidth="1"/>
    <col min="13" max="14" width="10" style="4" customWidth="1"/>
  </cols>
  <sheetData>
    <row r="1" spans="1:14" s="122" customFormat="1" ht="24" customHeight="1">
      <c r="B1" s="123"/>
      <c r="C1" s="123"/>
      <c r="D1" s="123"/>
      <c r="E1" s="123"/>
      <c r="F1" s="123"/>
      <c r="G1" s="123"/>
      <c r="H1" s="123"/>
      <c r="I1" s="123"/>
      <c r="J1" s="123"/>
      <c r="K1" s="123"/>
      <c r="M1" s="123"/>
      <c r="N1" s="18" t="s">
        <v>88</v>
      </c>
    </row>
    <row r="2" spans="1:14" s="122" customFormat="1" ht="24">
      <c r="B2" s="123"/>
      <c r="C2" s="123"/>
      <c r="D2" s="123"/>
      <c r="F2" s="125"/>
      <c r="G2" s="125"/>
      <c r="H2" s="125"/>
      <c r="I2" s="125"/>
      <c r="J2" s="125"/>
      <c r="K2" s="125"/>
      <c r="M2" s="123"/>
      <c r="N2" s="168" t="s">
        <v>152</v>
      </c>
    </row>
    <row r="3" spans="1:14" s="122" customFormat="1" ht="24.75" thickBo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M3" s="124"/>
      <c r="N3" s="168" t="s">
        <v>90</v>
      </c>
    </row>
    <row r="4" spans="1:14" ht="17.25" customHeight="1" thickBot="1">
      <c r="A4" s="299" t="s">
        <v>162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1"/>
    </row>
    <row r="5" spans="1:14" s="127" customFormat="1" ht="16.5">
      <c r="A5" s="302" t="s">
        <v>167</v>
      </c>
      <c r="B5" s="303"/>
      <c r="C5" s="304"/>
      <c r="D5" s="339" t="s">
        <v>76</v>
      </c>
      <c r="E5" s="341" t="s">
        <v>73</v>
      </c>
      <c r="F5" s="342"/>
      <c r="G5" s="342"/>
      <c r="H5" s="342"/>
      <c r="I5" s="342"/>
      <c r="J5" s="342"/>
      <c r="K5" s="342"/>
      <c r="L5" s="342"/>
      <c r="M5" s="343"/>
      <c r="N5" s="313">
        <v>0.79861111111111116</v>
      </c>
    </row>
    <row r="6" spans="1:14" s="127" customFormat="1" ht="14.25" customHeight="1" thickBot="1">
      <c r="A6" s="305"/>
      <c r="B6" s="306"/>
      <c r="C6" s="307"/>
      <c r="D6" s="340"/>
      <c r="E6" s="315" t="s">
        <v>63</v>
      </c>
      <c r="F6" s="316"/>
      <c r="G6" s="205">
        <v>25</v>
      </c>
      <c r="H6" s="205"/>
      <c r="I6" s="205"/>
      <c r="J6" s="316" t="s">
        <v>64</v>
      </c>
      <c r="K6" s="316"/>
      <c r="L6" s="316"/>
      <c r="M6" s="206">
        <v>22</v>
      </c>
      <c r="N6" s="314"/>
    </row>
    <row r="7" spans="1:14" s="96" customFormat="1">
      <c r="A7" s="334" t="s">
        <v>65</v>
      </c>
      <c r="B7" s="332" t="s">
        <v>49</v>
      </c>
      <c r="C7" s="336" t="s">
        <v>74</v>
      </c>
      <c r="D7" s="336" t="s">
        <v>31</v>
      </c>
      <c r="E7" s="336" t="s">
        <v>0</v>
      </c>
      <c r="F7" s="332" t="s">
        <v>75</v>
      </c>
      <c r="G7" s="332" t="s">
        <v>67</v>
      </c>
      <c r="H7" s="337" t="s">
        <v>224</v>
      </c>
      <c r="I7" s="338"/>
      <c r="J7" s="332" t="s">
        <v>52</v>
      </c>
      <c r="K7" s="332" t="s">
        <v>68</v>
      </c>
      <c r="L7" s="332" t="s">
        <v>69</v>
      </c>
      <c r="M7" s="332" t="s">
        <v>70</v>
      </c>
      <c r="N7" s="333"/>
    </row>
    <row r="8" spans="1:14" s="96" customFormat="1" ht="13.5" thickBot="1">
      <c r="A8" s="335"/>
      <c r="B8" s="296"/>
      <c r="C8" s="298"/>
      <c r="D8" s="298"/>
      <c r="E8" s="298"/>
      <c r="F8" s="296"/>
      <c r="G8" s="296"/>
      <c r="H8" s="207" t="s">
        <v>101</v>
      </c>
      <c r="I8" s="207" t="s">
        <v>99</v>
      </c>
      <c r="J8" s="296"/>
      <c r="K8" s="296"/>
      <c r="L8" s="296"/>
      <c r="M8" s="97" t="s">
        <v>56</v>
      </c>
      <c r="N8" s="98" t="s">
        <v>57</v>
      </c>
    </row>
    <row r="9" spans="1:14" s="1" customFormat="1" ht="21">
      <c r="A9" s="128">
        <v>1</v>
      </c>
      <c r="B9" s="100">
        <v>23</v>
      </c>
      <c r="C9" s="129" t="s">
        <v>170</v>
      </c>
      <c r="D9" s="129" t="s">
        <v>171</v>
      </c>
      <c r="E9" s="130" t="s">
        <v>109</v>
      </c>
      <c r="F9" s="131" t="s">
        <v>5</v>
      </c>
      <c r="G9" s="132">
        <v>1</v>
      </c>
      <c r="H9" s="132">
        <v>1</v>
      </c>
      <c r="I9" s="132"/>
      <c r="J9" s="133">
        <v>2.62812500000002E-2</v>
      </c>
      <c r="K9" s="134">
        <v>0</v>
      </c>
      <c r="L9" s="244">
        <f t="shared" ref="L9:L30" si="0">J9+K9</f>
        <v>2.62812500000002E-2</v>
      </c>
      <c r="M9" s="108" t="s">
        <v>71</v>
      </c>
      <c r="N9" s="109" t="s">
        <v>71</v>
      </c>
    </row>
    <row r="10" spans="1:14" s="1" customFormat="1" ht="21">
      <c r="A10" s="135">
        <v>2</v>
      </c>
      <c r="B10" s="111">
        <v>1</v>
      </c>
      <c r="C10" s="136" t="s">
        <v>168</v>
      </c>
      <c r="D10" s="136" t="s">
        <v>142</v>
      </c>
      <c r="E10" s="137" t="s">
        <v>141</v>
      </c>
      <c r="F10" s="138" t="s">
        <v>5</v>
      </c>
      <c r="G10" s="139">
        <v>2</v>
      </c>
      <c r="H10" s="139">
        <v>2</v>
      </c>
      <c r="I10" s="139">
        <v>1</v>
      </c>
      <c r="J10" s="140">
        <v>2.6575231481481165E-2</v>
      </c>
      <c r="K10" s="141">
        <v>0</v>
      </c>
      <c r="L10" s="118">
        <f t="shared" si="0"/>
        <v>2.6575231481481165E-2</v>
      </c>
      <c r="M10" s="116">
        <f>SUM(L10 - L$9)</f>
        <v>2.9398148148096492E-4</v>
      </c>
      <c r="N10" s="119">
        <f>SUM(L10 - L9)</f>
        <v>2.9398148148096492E-4</v>
      </c>
    </row>
    <row r="11" spans="1:14" s="1" customFormat="1" ht="21">
      <c r="A11" s="135">
        <v>3</v>
      </c>
      <c r="B11" s="111">
        <v>2</v>
      </c>
      <c r="C11" s="136" t="s">
        <v>128</v>
      </c>
      <c r="D11" s="136" t="s">
        <v>9</v>
      </c>
      <c r="E11" s="137" t="s">
        <v>7</v>
      </c>
      <c r="F11" s="138" t="s">
        <v>5</v>
      </c>
      <c r="G11" s="139">
        <v>3</v>
      </c>
      <c r="H11" s="139">
        <v>3</v>
      </c>
      <c r="I11" s="139"/>
      <c r="J11" s="140">
        <v>2.6626157407407036E-2</v>
      </c>
      <c r="K11" s="141">
        <v>0</v>
      </c>
      <c r="L11" s="118">
        <f t="shared" si="0"/>
        <v>2.6626157407407036E-2</v>
      </c>
      <c r="M11" s="116">
        <f t="shared" ref="M11:M22" si="1">SUM(L11 - L$9)</f>
        <v>3.449074074068359E-4</v>
      </c>
      <c r="N11" s="119">
        <f t="shared" ref="N11:N21" si="2">SUM(L11 - L10)</f>
        <v>5.0925925925870974E-5</v>
      </c>
    </row>
    <row r="12" spans="1:14" s="1" customFormat="1" ht="21">
      <c r="A12" s="135">
        <v>4</v>
      </c>
      <c r="B12" s="111">
        <v>5</v>
      </c>
      <c r="C12" s="136" t="s">
        <v>4</v>
      </c>
      <c r="D12" s="136" t="s">
        <v>9</v>
      </c>
      <c r="E12" s="137" t="s">
        <v>7</v>
      </c>
      <c r="F12" s="138" t="s">
        <v>5</v>
      </c>
      <c r="G12" s="139">
        <v>4</v>
      </c>
      <c r="H12" s="139">
        <v>4</v>
      </c>
      <c r="I12" s="139"/>
      <c r="J12" s="140">
        <v>2.6712962962963327E-2</v>
      </c>
      <c r="K12" s="141">
        <v>0</v>
      </c>
      <c r="L12" s="118">
        <f t="shared" si="0"/>
        <v>2.6712962962963327E-2</v>
      </c>
      <c r="M12" s="116">
        <f t="shared" si="1"/>
        <v>4.3171296296312667E-4</v>
      </c>
      <c r="N12" s="119">
        <f t="shared" si="2"/>
        <v>8.680555555629077E-5</v>
      </c>
    </row>
    <row r="13" spans="1:14" s="1" customFormat="1" ht="21">
      <c r="A13" s="135">
        <v>5</v>
      </c>
      <c r="B13" s="111">
        <v>6</v>
      </c>
      <c r="C13" s="136" t="s">
        <v>26</v>
      </c>
      <c r="D13" s="136" t="s">
        <v>10</v>
      </c>
      <c r="E13" s="137" t="s">
        <v>100</v>
      </c>
      <c r="F13" s="138" t="s">
        <v>5</v>
      </c>
      <c r="G13" s="139">
        <v>5</v>
      </c>
      <c r="H13" s="139">
        <v>5</v>
      </c>
      <c r="I13" s="139"/>
      <c r="J13" s="140">
        <v>2.7366898148148688E-2</v>
      </c>
      <c r="K13" s="141">
        <v>0</v>
      </c>
      <c r="L13" s="118">
        <f t="shared" si="0"/>
        <v>2.7366898148148688E-2</v>
      </c>
      <c r="M13" s="116">
        <f t="shared" si="1"/>
        <v>1.0856481481484881E-3</v>
      </c>
      <c r="N13" s="119">
        <f t="shared" si="2"/>
        <v>6.5393518518536142E-4</v>
      </c>
    </row>
    <row r="14" spans="1:14" s="1" customFormat="1" ht="21">
      <c r="A14" s="135">
        <v>6</v>
      </c>
      <c r="B14" s="111">
        <v>9</v>
      </c>
      <c r="C14" s="136" t="s">
        <v>8</v>
      </c>
      <c r="D14" s="136" t="s">
        <v>9</v>
      </c>
      <c r="E14" s="137" t="s">
        <v>7</v>
      </c>
      <c r="F14" s="138" t="s">
        <v>5</v>
      </c>
      <c r="G14" s="139">
        <v>6</v>
      </c>
      <c r="H14" s="139">
        <v>6</v>
      </c>
      <c r="I14" s="139"/>
      <c r="J14" s="140">
        <v>2.749537037036992E-2</v>
      </c>
      <c r="K14" s="141">
        <v>0</v>
      </c>
      <c r="L14" s="118">
        <f t="shared" si="0"/>
        <v>2.749537037036992E-2</v>
      </c>
      <c r="M14" s="116">
        <f t="shared" si="1"/>
        <v>1.2141203703697201E-3</v>
      </c>
      <c r="N14" s="119">
        <f t="shared" si="2"/>
        <v>1.28472222221232E-4</v>
      </c>
    </row>
    <row r="15" spans="1:14" s="1" customFormat="1" ht="21">
      <c r="A15" s="135">
        <v>7</v>
      </c>
      <c r="B15" s="111">
        <v>4</v>
      </c>
      <c r="C15" s="136" t="s">
        <v>139</v>
      </c>
      <c r="D15" s="136" t="s">
        <v>146</v>
      </c>
      <c r="E15" s="137" t="s">
        <v>140</v>
      </c>
      <c r="F15" s="138" t="s">
        <v>5</v>
      </c>
      <c r="G15" s="139">
        <v>7</v>
      </c>
      <c r="H15" s="139">
        <v>7</v>
      </c>
      <c r="I15" s="139"/>
      <c r="J15" s="140">
        <v>2.8018518518517888E-2</v>
      </c>
      <c r="K15" s="141">
        <v>0</v>
      </c>
      <c r="L15" s="118">
        <f t="shared" si="0"/>
        <v>2.8018518518517888E-2</v>
      </c>
      <c r="M15" s="116">
        <f t="shared" si="1"/>
        <v>1.7372685185176873E-3</v>
      </c>
      <c r="N15" s="119">
        <f t="shared" si="2"/>
        <v>5.2314814814796717E-4</v>
      </c>
    </row>
    <row r="16" spans="1:14" s="1" customFormat="1" ht="21">
      <c r="A16" s="135">
        <v>8</v>
      </c>
      <c r="B16" s="111">
        <v>15</v>
      </c>
      <c r="C16" s="136" t="s">
        <v>96</v>
      </c>
      <c r="D16" s="136" t="s">
        <v>97</v>
      </c>
      <c r="E16" s="137" t="s">
        <v>98</v>
      </c>
      <c r="F16" s="138" t="s">
        <v>13</v>
      </c>
      <c r="G16" s="139">
        <v>1</v>
      </c>
      <c r="H16" s="139">
        <v>8</v>
      </c>
      <c r="I16" s="139">
        <v>2</v>
      </c>
      <c r="J16" s="140">
        <v>2.836574074074133E-2</v>
      </c>
      <c r="K16" s="141">
        <v>0</v>
      </c>
      <c r="L16" s="118">
        <f t="shared" si="0"/>
        <v>2.836574074074133E-2</v>
      </c>
      <c r="M16" s="116">
        <f t="shared" si="1"/>
        <v>2.0844907407411295E-3</v>
      </c>
      <c r="N16" s="119">
        <f t="shared" si="2"/>
        <v>3.4722222222344223E-4</v>
      </c>
    </row>
    <row r="17" spans="1:14" s="1" customFormat="1" ht="21">
      <c r="A17" s="135">
        <v>9</v>
      </c>
      <c r="B17" s="111">
        <v>11</v>
      </c>
      <c r="C17" s="136" t="s">
        <v>14</v>
      </c>
      <c r="D17" s="136" t="s">
        <v>121</v>
      </c>
      <c r="E17" s="137" t="s">
        <v>204</v>
      </c>
      <c r="F17" s="138" t="s">
        <v>5</v>
      </c>
      <c r="G17" s="139">
        <v>8</v>
      </c>
      <c r="H17" s="139">
        <v>9</v>
      </c>
      <c r="I17" s="139">
        <v>3</v>
      </c>
      <c r="J17" s="140">
        <v>2.8656250000000216E-2</v>
      </c>
      <c r="K17" s="141">
        <v>0</v>
      </c>
      <c r="L17" s="118">
        <f t="shared" si="0"/>
        <v>2.8656250000000216E-2</v>
      </c>
      <c r="M17" s="116">
        <f t="shared" si="1"/>
        <v>2.375000000000016E-3</v>
      </c>
      <c r="N17" s="119">
        <f t="shared" si="2"/>
        <v>2.9050925925888649E-4</v>
      </c>
    </row>
    <row r="18" spans="1:14" s="1" customFormat="1" ht="21">
      <c r="A18" s="135">
        <v>10</v>
      </c>
      <c r="B18" s="111">
        <v>3</v>
      </c>
      <c r="C18" s="136" t="s">
        <v>6</v>
      </c>
      <c r="D18" s="136" t="s">
        <v>174</v>
      </c>
      <c r="E18" s="137" t="s">
        <v>109</v>
      </c>
      <c r="F18" s="138" t="s">
        <v>5</v>
      </c>
      <c r="G18" s="139">
        <v>9</v>
      </c>
      <c r="H18" s="139">
        <v>10</v>
      </c>
      <c r="I18" s="139"/>
      <c r="J18" s="140">
        <v>2.8950231481481459E-2</v>
      </c>
      <c r="K18" s="141">
        <v>0</v>
      </c>
      <c r="L18" s="118">
        <f t="shared" si="0"/>
        <v>2.8950231481481459E-2</v>
      </c>
      <c r="M18" s="116">
        <f t="shared" si="1"/>
        <v>2.6689814814812585E-3</v>
      </c>
      <c r="N18" s="119">
        <f t="shared" si="2"/>
        <v>2.9398148148124248E-4</v>
      </c>
    </row>
    <row r="19" spans="1:14" s="1" customFormat="1" ht="21">
      <c r="A19" s="135">
        <v>11</v>
      </c>
      <c r="B19" s="111">
        <v>10</v>
      </c>
      <c r="C19" s="136" t="s">
        <v>123</v>
      </c>
      <c r="D19" s="136" t="s">
        <v>9</v>
      </c>
      <c r="E19" s="137" t="s">
        <v>25</v>
      </c>
      <c r="F19" s="138" t="s">
        <v>5</v>
      </c>
      <c r="G19" s="139">
        <v>10</v>
      </c>
      <c r="H19" s="139">
        <v>11</v>
      </c>
      <c r="I19" s="139"/>
      <c r="J19" s="140">
        <v>2.9091435185185865E-2</v>
      </c>
      <c r="K19" s="141">
        <v>0</v>
      </c>
      <c r="L19" s="118">
        <f t="shared" si="0"/>
        <v>2.9091435185185865E-2</v>
      </c>
      <c r="M19" s="116">
        <f t="shared" si="1"/>
        <v>2.8101851851856652E-3</v>
      </c>
      <c r="N19" s="119">
        <f t="shared" si="2"/>
        <v>1.4120370370440671E-4</v>
      </c>
    </row>
    <row r="20" spans="1:14" s="1" customFormat="1" ht="21">
      <c r="A20" s="135">
        <v>12</v>
      </c>
      <c r="B20" s="111">
        <v>22</v>
      </c>
      <c r="C20" s="136" t="s">
        <v>19</v>
      </c>
      <c r="D20" s="136" t="s">
        <v>9</v>
      </c>
      <c r="E20" s="137" t="s">
        <v>20</v>
      </c>
      <c r="F20" s="138" t="s">
        <v>16</v>
      </c>
      <c r="G20" s="139">
        <v>1</v>
      </c>
      <c r="H20" s="139">
        <v>12</v>
      </c>
      <c r="I20" s="139">
        <v>4</v>
      </c>
      <c r="J20" s="140">
        <v>3.1327546296295472E-2</v>
      </c>
      <c r="K20" s="141">
        <v>0</v>
      </c>
      <c r="L20" s="118">
        <f t="shared" si="0"/>
        <v>3.1327546296295472E-2</v>
      </c>
      <c r="M20" s="116">
        <f t="shared" si="1"/>
        <v>5.0462962962952718E-3</v>
      </c>
      <c r="N20" s="119">
        <f t="shared" si="2"/>
        <v>2.2361111111096066E-3</v>
      </c>
    </row>
    <row r="21" spans="1:14" s="1" customFormat="1" ht="21">
      <c r="A21" s="135">
        <v>13</v>
      </c>
      <c r="B21" s="111">
        <v>26</v>
      </c>
      <c r="C21" s="136" t="s">
        <v>202</v>
      </c>
      <c r="D21" s="136" t="s">
        <v>9</v>
      </c>
      <c r="E21" s="137" t="s">
        <v>21</v>
      </c>
      <c r="F21" s="138" t="s">
        <v>16</v>
      </c>
      <c r="G21" s="139">
        <v>2</v>
      </c>
      <c r="H21" s="139">
        <v>13</v>
      </c>
      <c r="I21" s="139">
        <v>5</v>
      </c>
      <c r="J21" s="140">
        <v>3.1491898148147901E-2</v>
      </c>
      <c r="K21" s="141">
        <v>0</v>
      </c>
      <c r="L21" s="118">
        <f t="shared" si="0"/>
        <v>3.1491898148147901E-2</v>
      </c>
      <c r="M21" s="116">
        <f t="shared" si="1"/>
        <v>5.2106481481477007E-3</v>
      </c>
      <c r="N21" s="119">
        <f t="shared" si="2"/>
        <v>1.6435185185242895E-4</v>
      </c>
    </row>
    <row r="22" spans="1:14" s="1" customFormat="1" ht="21">
      <c r="A22" s="135">
        <v>14</v>
      </c>
      <c r="B22" s="111">
        <v>8</v>
      </c>
      <c r="C22" s="136" t="s">
        <v>133</v>
      </c>
      <c r="D22" s="136" t="s">
        <v>135</v>
      </c>
      <c r="E22" s="137" t="s">
        <v>136</v>
      </c>
      <c r="F22" s="138" t="s">
        <v>5</v>
      </c>
      <c r="G22" s="139">
        <v>11</v>
      </c>
      <c r="H22" s="139">
        <v>14</v>
      </c>
      <c r="I22" s="139"/>
      <c r="J22" s="140">
        <v>2.8491898148147232E-2</v>
      </c>
      <c r="K22" s="141">
        <v>3.472222222222222E-3</v>
      </c>
      <c r="L22" s="118">
        <f t="shared" si="0"/>
        <v>3.1964120370369456E-2</v>
      </c>
      <c r="M22" s="116">
        <f t="shared" si="1"/>
        <v>5.6828703703692557E-3</v>
      </c>
      <c r="N22" s="119">
        <f t="shared" ref="N22:N27" si="3">SUM(L22 - L21)</f>
        <v>4.7222222222155497E-4</v>
      </c>
    </row>
    <row r="23" spans="1:14" s="1" customFormat="1" ht="21">
      <c r="A23" s="135">
        <v>15</v>
      </c>
      <c r="B23" s="111">
        <v>16</v>
      </c>
      <c r="C23" s="136" t="s">
        <v>104</v>
      </c>
      <c r="D23" s="136" t="s">
        <v>103</v>
      </c>
      <c r="E23" s="137" t="s">
        <v>98</v>
      </c>
      <c r="F23" s="138" t="s">
        <v>13</v>
      </c>
      <c r="G23" s="139">
        <v>2</v>
      </c>
      <c r="H23" s="139">
        <v>15</v>
      </c>
      <c r="I23" s="139">
        <v>6</v>
      </c>
      <c r="J23" s="140">
        <v>3.2615740740740085E-2</v>
      </c>
      <c r="K23" s="141">
        <v>0</v>
      </c>
      <c r="L23" s="118">
        <f t="shared" si="0"/>
        <v>3.2615740740740085E-2</v>
      </c>
      <c r="M23" s="116">
        <f>SUM(L23 - L$9)</f>
        <v>6.3344907407398843E-3</v>
      </c>
      <c r="N23" s="119">
        <f t="shared" si="3"/>
        <v>6.5162037037062859E-4</v>
      </c>
    </row>
    <row r="24" spans="1:14" s="1" customFormat="1" ht="21">
      <c r="A24" s="135">
        <v>16</v>
      </c>
      <c r="B24" s="111">
        <v>12</v>
      </c>
      <c r="C24" s="136" t="s">
        <v>169</v>
      </c>
      <c r="D24" s="136" t="s">
        <v>138</v>
      </c>
      <c r="E24" s="137" t="s">
        <v>172</v>
      </c>
      <c r="F24" s="138" t="s">
        <v>5</v>
      </c>
      <c r="G24" s="139">
        <v>12</v>
      </c>
      <c r="H24" s="139">
        <v>16</v>
      </c>
      <c r="I24" s="139">
        <v>7</v>
      </c>
      <c r="J24" s="140">
        <v>3.2475694444442871E-2</v>
      </c>
      <c r="K24" s="141">
        <v>2.3148148148148146E-4</v>
      </c>
      <c r="L24" s="118">
        <f t="shared" si="0"/>
        <v>3.2707175925924349E-2</v>
      </c>
      <c r="M24" s="116">
        <f>SUM(L24 - L$9)</f>
        <v>6.4259259259241489E-3</v>
      </c>
      <c r="N24" s="119">
        <f t="shared" si="3"/>
        <v>9.1435185184264578E-5</v>
      </c>
    </row>
    <row r="25" spans="1:14" s="1" customFormat="1" ht="21">
      <c r="A25" s="135">
        <v>17</v>
      </c>
      <c r="B25" s="111">
        <v>7</v>
      </c>
      <c r="C25" s="136" t="s">
        <v>144</v>
      </c>
      <c r="D25" s="136" t="s">
        <v>177</v>
      </c>
      <c r="E25" s="137" t="s">
        <v>7</v>
      </c>
      <c r="F25" s="138" t="s">
        <v>5</v>
      </c>
      <c r="G25" s="139">
        <v>13</v>
      </c>
      <c r="H25" s="139">
        <v>17</v>
      </c>
      <c r="I25" s="139"/>
      <c r="J25" s="140">
        <v>3.1303240740739868E-2</v>
      </c>
      <c r="K25" s="141">
        <v>1.736111111111111E-3</v>
      </c>
      <c r="L25" s="118">
        <f t="shared" si="0"/>
        <v>3.303935185185098E-2</v>
      </c>
      <c r="M25" s="116">
        <f>SUM(L25 - L$9)</f>
        <v>6.7581018518507799E-3</v>
      </c>
      <c r="N25" s="119">
        <f t="shared" si="3"/>
        <v>3.3217592592663103E-4</v>
      </c>
    </row>
    <row r="26" spans="1:14" s="1" customFormat="1" ht="21">
      <c r="A26" s="135">
        <v>18</v>
      </c>
      <c r="B26" s="111">
        <v>27</v>
      </c>
      <c r="C26" s="136" t="s">
        <v>107</v>
      </c>
      <c r="D26" s="136" t="s">
        <v>9</v>
      </c>
      <c r="E26" s="137" t="s">
        <v>18</v>
      </c>
      <c r="F26" s="138" t="s">
        <v>16</v>
      </c>
      <c r="G26" s="139">
        <v>3</v>
      </c>
      <c r="H26" s="139">
        <v>18</v>
      </c>
      <c r="I26" s="139">
        <v>8</v>
      </c>
      <c r="J26" s="140">
        <v>3.359490740740656E-2</v>
      </c>
      <c r="K26" s="141">
        <v>0</v>
      </c>
      <c r="L26" s="118">
        <f t="shared" si="0"/>
        <v>3.359490740740656E-2</v>
      </c>
      <c r="M26" s="116">
        <f>SUM(L26 - L$9)</f>
        <v>7.3136574074063598E-3</v>
      </c>
      <c r="N26" s="119">
        <f t="shared" si="3"/>
        <v>5.5555555555557995E-4</v>
      </c>
    </row>
    <row r="27" spans="1:14" s="1" customFormat="1" ht="21">
      <c r="A27" s="135">
        <v>19</v>
      </c>
      <c r="B27" s="111">
        <v>20</v>
      </c>
      <c r="C27" s="136" t="s">
        <v>115</v>
      </c>
      <c r="D27" s="136" t="s">
        <v>116</v>
      </c>
      <c r="E27" s="137" t="s">
        <v>118</v>
      </c>
      <c r="F27" s="138" t="s">
        <v>13</v>
      </c>
      <c r="G27" s="139">
        <v>3</v>
      </c>
      <c r="H27" s="139">
        <v>19</v>
      </c>
      <c r="I27" s="139">
        <v>9</v>
      </c>
      <c r="J27" s="140">
        <v>3.3372685185185047E-2</v>
      </c>
      <c r="K27" s="141">
        <v>2.3148148148148146E-4</v>
      </c>
      <c r="L27" s="118">
        <f t="shared" si="0"/>
        <v>3.3604166666666525E-2</v>
      </c>
      <c r="M27" s="116">
        <f>SUM(L27 - L$9)</f>
        <v>7.3229166666663251E-3</v>
      </c>
      <c r="N27" s="119">
        <f t="shared" si="3"/>
        <v>9.2592592599652357E-6</v>
      </c>
    </row>
    <row r="28" spans="1:14" s="1" customFormat="1" ht="21">
      <c r="A28" s="135">
        <v>20</v>
      </c>
      <c r="B28" s="111">
        <v>24</v>
      </c>
      <c r="C28" s="136" t="s">
        <v>130</v>
      </c>
      <c r="D28" s="136" t="s">
        <v>9</v>
      </c>
      <c r="E28" s="137" t="s">
        <v>17</v>
      </c>
      <c r="F28" s="138" t="s">
        <v>16</v>
      </c>
      <c r="G28" s="139">
        <v>4</v>
      </c>
      <c r="H28" s="139">
        <v>20</v>
      </c>
      <c r="I28" s="139">
        <v>10</v>
      </c>
      <c r="J28" s="140">
        <v>3.6499999999999311E-2</v>
      </c>
      <c r="K28" s="141">
        <v>0</v>
      </c>
      <c r="L28" s="118">
        <f t="shared" si="0"/>
        <v>3.6499999999999311E-2</v>
      </c>
      <c r="M28" s="116">
        <f t="shared" ref="M28:M30" si="4">SUM(L28 - L$9)</f>
        <v>1.021874999999911E-2</v>
      </c>
      <c r="N28" s="119">
        <f t="shared" ref="N28:N30" si="5">SUM(L28 - L27)</f>
        <v>2.8958333333327854E-3</v>
      </c>
    </row>
    <row r="29" spans="1:14" s="1" customFormat="1" ht="21">
      <c r="A29" s="135">
        <v>21</v>
      </c>
      <c r="B29" s="111">
        <v>25</v>
      </c>
      <c r="C29" s="136" t="s">
        <v>125</v>
      </c>
      <c r="D29" s="136" t="s">
        <v>9</v>
      </c>
      <c r="E29" s="137" t="s">
        <v>127</v>
      </c>
      <c r="F29" s="138" t="s">
        <v>16</v>
      </c>
      <c r="G29" s="139">
        <v>5</v>
      </c>
      <c r="H29" s="139">
        <v>21</v>
      </c>
      <c r="I29" s="139">
        <v>11</v>
      </c>
      <c r="J29" s="140">
        <v>3.8782407407406405E-2</v>
      </c>
      <c r="K29" s="141">
        <v>0</v>
      </c>
      <c r="L29" s="118">
        <f t="shared" si="0"/>
        <v>3.8782407407406405E-2</v>
      </c>
      <c r="M29" s="116">
        <f t="shared" si="4"/>
        <v>1.2501157407406205E-2</v>
      </c>
      <c r="N29" s="119">
        <f t="shared" si="5"/>
        <v>2.2824074074070944E-3</v>
      </c>
    </row>
    <row r="30" spans="1:14" s="1" customFormat="1" ht="21">
      <c r="A30" s="135">
        <v>22</v>
      </c>
      <c r="B30" s="111">
        <v>14</v>
      </c>
      <c r="C30" s="136" t="s">
        <v>105</v>
      </c>
      <c r="D30" s="136" t="s">
        <v>9</v>
      </c>
      <c r="E30" s="137" t="s">
        <v>25</v>
      </c>
      <c r="F30" s="138" t="s">
        <v>5</v>
      </c>
      <c r="G30" s="139">
        <v>14</v>
      </c>
      <c r="H30" s="139">
        <v>22</v>
      </c>
      <c r="I30" s="139"/>
      <c r="J30" s="140">
        <v>4.0006944444444192E-2</v>
      </c>
      <c r="K30" s="141">
        <v>8.1018518518518516E-4</v>
      </c>
      <c r="L30" s="118">
        <f t="shared" si="0"/>
        <v>4.0817129629629377E-2</v>
      </c>
      <c r="M30" s="116">
        <f t="shared" si="4"/>
        <v>1.4535879629629177E-2</v>
      </c>
      <c r="N30" s="119">
        <f t="shared" si="5"/>
        <v>2.0347222222229719E-3</v>
      </c>
    </row>
    <row r="31" spans="1:14" s="1" customFormat="1" ht="21">
      <c r="A31" s="135">
        <v>23</v>
      </c>
      <c r="B31" s="111">
        <v>17</v>
      </c>
      <c r="C31" s="136" t="s">
        <v>11</v>
      </c>
      <c r="D31" s="136" t="s">
        <v>12</v>
      </c>
      <c r="E31" s="137" t="s">
        <v>35</v>
      </c>
      <c r="F31" s="138" t="s">
        <v>13</v>
      </c>
      <c r="G31" s="329" t="s">
        <v>60</v>
      </c>
      <c r="H31" s="330"/>
      <c r="I31" s="330"/>
      <c r="J31" s="330"/>
      <c r="K31" s="330"/>
      <c r="L31" s="330"/>
      <c r="M31" s="330"/>
      <c r="N31" s="331"/>
    </row>
    <row r="32" spans="1:14" s="1" customFormat="1" ht="21">
      <c r="A32" s="135">
        <v>24</v>
      </c>
      <c r="B32" s="111">
        <v>21</v>
      </c>
      <c r="C32" s="136" t="s">
        <v>23</v>
      </c>
      <c r="D32" s="136" t="s">
        <v>27</v>
      </c>
      <c r="E32" s="137" t="s">
        <v>206</v>
      </c>
      <c r="F32" s="138" t="s">
        <v>16</v>
      </c>
      <c r="G32" s="329" t="s">
        <v>60</v>
      </c>
      <c r="H32" s="330"/>
      <c r="I32" s="330"/>
      <c r="J32" s="330"/>
      <c r="K32" s="330"/>
      <c r="L32" s="330"/>
      <c r="M32" s="330"/>
      <c r="N32" s="331"/>
    </row>
    <row r="33" spans="1:14" s="1" customFormat="1" ht="21">
      <c r="A33" s="135">
        <v>25</v>
      </c>
      <c r="B33" s="111">
        <v>19</v>
      </c>
      <c r="C33" s="136" t="s">
        <v>113</v>
      </c>
      <c r="D33" s="136" t="s">
        <v>9</v>
      </c>
      <c r="E33" s="137" t="s">
        <v>15</v>
      </c>
      <c r="F33" s="138" t="s">
        <v>13</v>
      </c>
      <c r="G33" s="329" t="s">
        <v>60</v>
      </c>
      <c r="H33" s="330"/>
      <c r="I33" s="330"/>
      <c r="J33" s="330"/>
      <c r="K33" s="330"/>
      <c r="L33" s="330"/>
      <c r="M33" s="330"/>
      <c r="N33" s="331"/>
    </row>
    <row r="36" spans="1:14">
      <c r="C36" s="13"/>
      <c r="D36" s="13"/>
      <c r="E36" s="63"/>
      <c r="F36" s="13"/>
    </row>
  </sheetData>
  <autoFilter ref="A8:N33"/>
  <sortState ref="B9:L30">
    <sortCondition ref="L9:L30"/>
  </sortState>
  <mergeCells count="22">
    <mergeCell ref="F7:F8"/>
    <mergeCell ref="G7:G8"/>
    <mergeCell ref="J7:J8"/>
    <mergeCell ref="H7:I7"/>
    <mergeCell ref="A4:N4"/>
    <mergeCell ref="A5:C6"/>
    <mergeCell ref="D5:D6"/>
    <mergeCell ref="E5:M5"/>
    <mergeCell ref="N5:N6"/>
    <mergeCell ref="E6:F6"/>
    <mergeCell ref="J6:L6"/>
    <mergeCell ref="A7:A8"/>
    <mergeCell ref="B7:B8"/>
    <mergeCell ref="C7:C8"/>
    <mergeCell ref="D7:D8"/>
    <mergeCell ref="E7:E8"/>
    <mergeCell ref="G31:N31"/>
    <mergeCell ref="G32:N32"/>
    <mergeCell ref="G33:N33"/>
    <mergeCell ref="K7:K8"/>
    <mergeCell ref="L7:L8"/>
    <mergeCell ref="M7:N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0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>
      <selection activeCell="N2" sqref="N2"/>
    </sheetView>
  </sheetViews>
  <sheetFormatPr defaultRowHeight="12.75"/>
  <cols>
    <col min="1" max="1" width="5.375" style="48" customWidth="1"/>
    <col min="2" max="2" width="4.125" style="49" customWidth="1"/>
    <col min="3" max="3" width="20.625" style="49" bestFit="1" customWidth="1"/>
    <col min="4" max="4" width="19" style="49" bestFit="1" customWidth="1"/>
    <col min="5" max="5" width="14" style="49" bestFit="1" customWidth="1"/>
    <col min="6" max="6" width="7.75" style="50" customWidth="1"/>
    <col min="7" max="7" width="6.875" style="50" customWidth="1"/>
    <col min="8" max="9" width="8.75" style="50" customWidth="1"/>
  </cols>
  <sheetData>
    <row r="1" spans="1:9" ht="25.5">
      <c r="A1" s="142"/>
      <c r="B1" s="142"/>
      <c r="C1" s="142"/>
      <c r="D1" s="142"/>
      <c r="E1" s="142"/>
      <c r="F1" s="142"/>
      <c r="G1" s="142"/>
      <c r="H1" s="142"/>
      <c r="I1" s="208" t="s">
        <v>88</v>
      </c>
    </row>
    <row r="2" spans="1:9" ht="48.75" customHeight="1">
      <c r="A2" s="142"/>
      <c r="B2" s="142"/>
      <c r="C2" s="142"/>
      <c r="D2" s="352" t="s">
        <v>161</v>
      </c>
      <c r="E2" s="352"/>
      <c r="F2" s="352"/>
      <c r="G2" s="352"/>
      <c r="H2" s="352"/>
      <c r="I2" s="352"/>
    </row>
    <row r="3" spans="1:9" ht="25.5">
      <c r="A3" s="18"/>
      <c r="B3" s="18"/>
      <c r="C3" s="18"/>
      <c r="D3" s="18"/>
      <c r="E3" s="18"/>
      <c r="F3" s="18"/>
      <c r="G3" s="18"/>
      <c r="H3" s="18"/>
      <c r="I3" s="242" t="s">
        <v>90</v>
      </c>
    </row>
    <row r="4" spans="1:9" s="126" customFormat="1" ht="18.75" thickBot="1">
      <c r="A4" s="143"/>
      <c r="B4" s="143"/>
      <c r="C4" s="143"/>
      <c r="D4" s="143"/>
      <c r="E4" s="143"/>
      <c r="F4" s="143"/>
      <c r="G4" s="143"/>
      <c r="H4" s="143"/>
      <c r="I4" s="144"/>
    </row>
    <row r="5" spans="1:9" s="145" customFormat="1" ht="28.5" customHeight="1">
      <c r="A5" s="358" t="s">
        <v>76</v>
      </c>
      <c r="B5" s="359"/>
      <c r="C5" s="360"/>
      <c r="D5" s="361" t="s">
        <v>77</v>
      </c>
      <c r="E5" s="359"/>
      <c r="F5" s="359"/>
      <c r="G5" s="362">
        <v>41783</v>
      </c>
      <c r="H5" s="363"/>
      <c r="I5" s="243">
        <v>0.79166666666666663</v>
      </c>
    </row>
    <row r="6" spans="1:9">
      <c r="A6" s="334" t="s">
        <v>78</v>
      </c>
      <c r="B6" s="364" t="s">
        <v>30</v>
      </c>
      <c r="C6" s="365"/>
      <c r="D6" s="366"/>
      <c r="E6" s="370" t="s">
        <v>31</v>
      </c>
      <c r="F6" s="332" t="s">
        <v>75</v>
      </c>
      <c r="G6" s="353" t="s">
        <v>79</v>
      </c>
      <c r="H6" s="354"/>
      <c r="I6" s="355"/>
    </row>
    <row r="7" spans="1:9" ht="24.75" customHeight="1" thickBot="1">
      <c r="A7" s="335"/>
      <c r="B7" s="367"/>
      <c r="C7" s="368"/>
      <c r="D7" s="369"/>
      <c r="E7" s="371"/>
      <c r="F7" s="296"/>
      <c r="G7" s="207" t="s">
        <v>225</v>
      </c>
      <c r="H7" s="207" t="s">
        <v>80</v>
      </c>
      <c r="I7" s="98" t="s">
        <v>81</v>
      </c>
    </row>
    <row r="8" spans="1:9" ht="21.75" customHeight="1">
      <c r="A8" s="344">
        <v>1</v>
      </c>
      <c r="B8" s="347" t="s">
        <v>182</v>
      </c>
      <c r="C8" s="348"/>
      <c r="D8" s="235"/>
      <c r="E8" s="236" t="s">
        <v>36</v>
      </c>
      <c r="F8" s="237"/>
      <c r="G8" s="238"/>
      <c r="H8" s="238"/>
      <c r="I8" s="349">
        <v>138</v>
      </c>
    </row>
    <row r="9" spans="1:9">
      <c r="A9" s="345"/>
      <c r="B9" s="239"/>
      <c r="C9" s="240"/>
      <c r="D9" s="241"/>
      <c r="E9" s="226"/>
      <c r="F9" s="223"/>
      <c r="G9" s="227"/>
      <c r="H9" s="227"/>
      <c r="I9" s="350"/>
    </row>
    <row r="10" spans="1:9" ht="21" customHeight="1">
      <c r="A10" s="345"/>
      <c r="B10" s="223">
        <v>2</v>
      </c>
      <c r="C10" s="224" t="s">
        <v>37</v>
      </c>
      <c r="D10" s="225" t="s">
        <v>189</v>
      </c>
      <c r="E10" s="226" t="s">
        <v>36</v>
      </c>
      <c r="F10" s="227" t="s">
        <v>5</v>
      </c>
      <c r="G10" s="227">
        <v>3</v>
      </c>
      <c r="H10" s="228">
        <v>74</v>
      </c>
      <c r="I10" s="350"/>
    </row>
    <row r="11" spans="1:9" ht="21" customHeight="1">
      <c r="A11" s="345"/>
      <c r="B11" s="223">
        <v>5</v>
      </c>
      <c r="C11" s="224" t="s">
        <v>38</v>
      </c>
      <c r="D11" s="225" t="s">
        <v>39</v>
      </c>
      <c r="E11" s="226" t="s">
        <v>36</v>
      </c>
      <c r="F11" s="227" t="s">
        <v>5</v>
      </c>
      <c r="G11" s="227">
        <v>4</v>
      </c>
      <c r="H11" s="228">
        <v>64</v>
      </c>
      <c r="I11" s="350"/>
    </row>
    <row r="12" spans="1:9" ht="21" customHeight="1" thickBot="1">
      <c r="A12" s="346"/>
      <c r="B12" s="229">
        <v>10</v>
      </c>
      <c r="C12" s="230" t="s">
        <v>190</v>
      </c>
      <c r="D12" s="231" t="s">
        <v>191</v>
      </c>
      <c r="E12" s="232" t="s">
        <v>36</v>
      </c>
      <c r="F12" s="233" t="s">
        <v>5</v>
      </c>
      <c r="G12" s="233">
        <v>10</v>
      </c>
      <c r="H12" s="234">
        <v>22</v>
      </c>
      <c r="I12" s="351"/>
    </row>
    <row r="13" spans="1:9" ht="21.75" customHeight="1">
      <c r="A13" s="344">
        <v>2</v>
      </c>
      <c r="B13" s="347" t="s">
        <v>183</v>
      </c>
      <c r="C13" s="348"/>
      <c r="D13" s="235"/>
      <c r="E13" s="236" t="s">
        <v>32</v>
      </c>
      <c r="F13" s="237"/>
      <c r="G13" s="238"/>
      <c r="H13" s="238"/>
      <c r="I13" s="349">
        <v>62</v>
      </c>
    </row>
    <row r="14" spans="1:9">
      <c r="A14" s="345"/>
      <c r="B14" s="239"/>
      <c r="C14" s="240"/>
      <c r="D14" s="241"/>
      <c r="E14" s="226"/>
      <c r="F14" s="223"/>
      <c r="G14" s="227"/>
      <c r="H14" s="227"/>
      <c r="I14" s="350"/>
    </row>
    <row r="15" spans="1:9" ht="21" customHeight="1">
      <c r="A15" s="345"/>
      <c r="B15" s="223">
        <v>19</v>
      </c>
      <c r="C15" s="224" t="s">
        <v>184</v>
      </c>
      <c r="D15" s="225" t="s">
        <v>185</v>
      </c>
      <c r="E15" s="226" t="s">
        <v>36</v>
      </c>
      <c r="F15" s="227" t="s">
        <v>13</v>
      </c>
      <c r="G15" s="227" t="s">
        <v>60</v>
      </c>
      <c r="H15" s="228">
        <v>0</v>
      </c>
      <c r="I15" s="350"/>
    </row>
    <row r="16" spans="1:9" ht="21" customHeight="1">
      <c r="A16" s="345"/>
      <c r="B16" s="223">
        <v>26</v>
      </c>
      <c r="C16" s="224" t="s">
        <v>186</v>
      </c>
      <c r="D16" s="225" t="s">
        <v>40</v>
      </c>
      <c r="E16" s="226" t="s">
        <v>36</v>
      </c>
      <c r="F16" s="227" t="s">
        <v>16</v>
      </c>
      <c r="G16" s="227">
        <v>2</v>
      </c>
      <c r="H16" s="228">
        <v>43</v>
      </c>
      <c r="I16" s="350"/>
    </row>
    <row r="17" spans="1:9" ht="21" customHeight="1" thickBot="1">
      <c r="A17" s="346"/>
      <c r="B17" s="229">
        <v>24</v>
      </c>
      <c r="C17" s="230" t="s">
        <v>187</v>
      </c>
      <c r="D17" s="231" t="s">
        <v>188</v>
      </c>
      <c r="E17" s="232" t="s">
        <v>36</v>
      </c>
      <c r="F17" s="233" t="s">
        <v>16</v>
      </c>
      <c r="G17" s="233">
        <v>4</v>
      </c>
      <c r="H17" s="234">
        <v>19</v>
      </c>
      <c r="I17" s="351"/>
    </row>
    <row r="18" spans="1:9" ht="21.75" customHeight="1">
      <c r="A18" s="344">
        <v>3</v>
      </c>
      <c r="B18" s="356" t="s">
        <v>151</v>
      </c>
      <c r="C18" s="357"/>
      <c r="D18" s="146"/>
      <c r="E18" s="147" t="s">
        <v>32</v>
      </c>
      <c r="F18" s="148"/>
      <c r="G18" s="149"/>
      <c r="H18" s="149"/>
      <c r="I18" s="349">
        <v>30</v>
      </c>
    </row>
    <row r="19" spans="1:9">
      <c r="A19" s="345"/>
      <c r="B19" s="150"/>
      <c r="C19" s="151"/>
      <c r="D19" s="152"/>
      <c r="E19" s="153"/>
      <c r="F19" s="154"/>
      <c r="G19" s="155"/>
      <c r="H19" s="155"/>
      <c r="I19" s="350"/>
    </row>
    <row r="20" spans="1:9" ht="21" customHeight="1">
      <c r="A20" s="345"/>
      <c r="B20" s="223">
        <v>17</v>
      </c>
      <c r="C20" s="224" t="s">
        <v>33</v>
      </c>
      <c r="D20" s="225" t="s">
        <v>34</v>
      </c>
      <c r="E20" s="226" t="s">
        <v>32</v>
      </c>
      <c r="F20" s="227" t="s">
        <v>13</v>
      </c>
      <c r="G20" s="227" t="s">
        <v>60</v>
      </c>
      <c r="H20" s="228">
        <v>0</v>
      </c>
      <c r="I20" s="350"/>
    </row>
    <row r="21" spans="1:9" ht="21" customHeight="1">
      <c r="A21" s="345"/>
      <c r="B21" s="223">
        <v>20</v>
      </c>
      <c r="C21" s="224" t="s">
        <v>149</v>
      </c>
      <c r="D21" s="225" t="s">
        <v>150</v>
      </c>
      <c r="E21" s="226" t="s">
        <v>32</v>
      </c>
      <c r="F21" s="227" t="s">
        <v>13</v>
      </c>
      <c r="G21" s="227">
        <v>3</v>
      </c>
      <c r="H21" s="228">
        <v>30</v>
      </c>
      <c r="I21" s="350"/>
    </row>
    <row r="22" spans="1:9" ht="21" customHeight="1" thickBot="1">
      <c r="A22" s="346"/>
      <c r="B22" s="229"/>
      <c r="C22" s="230"/>
      <c r="D22" s="231"/>
      <c r="E22" s="232"/>
      <c r="F22" s="229"/>
      <c r="G22" s="233"/>
      <c r="H22" s="234"/>
      <c r="I22" s="351"/>
    </row>
    <row r="23" spans="1:9" s="7" customFormat="1" ht="51" customHeight="1">
      <c r="A23" s="120"/>
      <c r="B23" s="156" t="s">
        <v>82</v>
      </c>
      <c r="C23" s="157"/>
      <c r="D23" s="158"/>
      <c r="E23" s="121" t="s">
        <v>153</v>
      </c>
      <c r="F23" s="121"/>
      <c r="G23" s="121"/>
      <c r="H23" s="89"/>
      <c r="I23" s="89"/>
    </row>
  </sheetData>
  <mergeCells count="18">
    <mergeCell ref="A18:A22"/>
    <mergeCell ref="B18:C18"/>
    <mergeCell ref="I18:I22"/>
    <mergeCell ref="A8:A12"/>
    <mergeCell ref="B8:C8"/>
    <mergeCell ref="I8:I12"/>
    <mergeCell ref="A13:A17"/>
    <mergeCell ref="B13:C13"/>
    <mergeCell ref="I13:I17"/>
    <mergeCell ref="D2:I2"/>
    <mergeCell ref="G6:I6"/>
    <mergeCell ref="A5:C5"/>
    <mergeCell ref="D5:F5"/>
    <mergeCell ref="G5:H5"/>
    <mergeCell ref="A6:A7"/>
    <mergeCell ref="B6:D7"/>
    <mergeCell ref="E6:E7"/>
    <mergeCell ref="F6:F7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>
      <selection activeCell="A4" sqref="A4"/>
    </sheetView>
  </sheetViews>
  <sheetFormatPr defaultRowHeight="12.75"/>
  <cols>
    <col min="1" max="1" width="4.625" style="48" customWidth="1"/>
    <col min="2" max="2" width="22.25" style="49" customWidth="1"/>
    <col min="3" max="3" width="14.875" style="49" customWidth="1"/>
    <col min="4" max="4" width="12.875" style="49" customWidth="1"/>
    <col min="5" max="5" width="8.125" style="49" customWidth="1"/>
    <col min="6" max="6" width="7.375" style="50" customWidth="1"/>
    <col min="7" max="7" width="20.625" style="50" bestFit="1" customWidth="1"/>
    <col min="8" max="9" width="7.625" style="4" customWidth="1"/>
  </cols>
  <sheetData>
    <row r="1" spans="1:9" ht="30">
      <c r="A1" s="142"/>
      <c r="B1" s="142"/>
      <c r="C1" s="142"/>
      <c r="D1" s="142"/>
      <c r="E1" s="142"/>
      <c r="F1" s="142"/>
      <c r="G1" s="142"/>
      <c r="H1" s="208" t="s">
        <v>88</v>
      </c>
      <c r="I1" s="51"/>
    </row>
    <row r="2" spans="1:9" ht="53.25" customHeight="1">
      <c r="A2" s="208"/>
      <c r="B2" s="208"/>
      <c r="C2" s="208"/>
      <c r="D2" s="384" t="s">
        <v>152</v>
      </c>
      <c r="E2" s="384"/>
      <c r="F2" s="384"/>
      <c r="G2" s="384"/>
      <c r="H2" s="384"/>
      <c r="I2" s="37"/>
    </row>
    <row r="3" spans="1:9" ht="25.5">
      <c r="A3" s="208"/>
      <c r="B3" s="208"/>
      <c r="C3" s="208"/>
      <c r="D3" s="208"/>
      <c r="E3" s="208"/>
      <c r="F3" s="208"/>
      <c r="G3" s="208"/>
      <c r="H3" s="208" t="s">
        <v>90</v>
      </c>
      <c r="I3" s="37"/>
    </row>
    <row r="4" spans="1:9" s="159" customFormat="1" ht="21">
      <c r="A4" s="41"/>
      <c r="B4" s="41"/>
      <c r="C4" s="41"/>
      <c r="D4" s="41"/>
      <c r="E4" s="41"/>
      <c r="F4" s="41"/>
      <c r="G4" s="41"/>
      <c r="H4" s="41"/>
      <c r="I4" s="41"/>
    </row>
    <row r="5" spans="1:9" ht="28.5" customHeight="1">
      <c r="A5" s="385" t="s">
        <v>167</v>
      </c>
      <c r="B5" s="385"/>
      <c r="C5" s="386" t="s">
        <v>76</v>
      </c>
      <c r="D5" s="386"/>
      <c r="E5" s="387" t="s">
        <v>83</v>
      </c>
      <c r="F5" s="387"/>
      <c r="G5" s="387"/>
      <c r="H5" s="388" t="s">
        <v>84</v>
      </c>
      <c r="I5" s="388"/>
    </row>
    <row r="6" spans="1:9" ht="24.75" customHeight="1">
      <c r="A6" s="211" t="s">
        <v>49</v>
      </c>
      <c r="B6" s="212" t="s">
        <v>2</v>
      </c>
      <c r="C6" s="213" t="s">
        <v>31</v>
      </c>
      <c r="D6" s="214" t="s">
        <v>0</v>
      </c>
      <c r="E6" s="215" t="s">
        <v>43</v>
      </c>
      <c r="F6" s="215" t="s">
        <v>85</v>
      </c>
      <c r="G6" s="215" t="s">
        <v>86</v>
      </c>
      <c r="H6" s="215" t="s">
        <v>68</v>
      </c>
      <c r="I6" s="215" t="s">
        <v>69</v>
      </c>
    </row>
    <row r="7" spans="1:9" ht="25.5">
      <c r="A7" s="372">
        <v>8</v>
      </c>
      <c r="B7" s="374" t="s">
        <v>133</v>
      </c>
      <c r="C7" s="374" t="s">
        <v>135</v>
      </c>
      <c r="D7" s="374" t="s">
        <v>136</v>
      </c>
      <c r="E7" s="376" t="s">
        <v>5</v>
      </c>
      <c r="F7" s="115"/>
      <c r="G7" s="216" t="s">
        <v>215</v>
      </c>
      <c r="H7" s="217">
        <v>0.15</v>
      </c>
      <c r="I7" s="218">
        <v>600000</v>
      </c>
    </row>
    <row r="8" spans="1:9" ht="25.5">
      <c r="A8" s="373"/>
      <c r="B8" s="375"/>
      <c r="C8" s="375"/>
      <c r="D8" s="375"/>
      <c r="E8" s="377"/>
      <c r="F8" s="115"/>
      <c r="G8" s="216" t="s">
        <v>216</v>
      </c>
      <c r="H8" s="219">
        <v>3.472222222222222E-3</v>
      </c>
      <c r="I8" s="219">
        <v>3.472222222222222E-3</v>
      </c>
    </row>
    <row r="9" spans="1:9" ht="25.5">
      <c r="A9" s="372">
        <v>7</v>
      </c>
      <c r="B9" s="374" t="s">
        <v>144</v>
      </c>
      <c r="C9" s="374" t="s">
        <v>177</v>
      </c>
      <c r="D9" s="374" t="s">
        <v>7</v>
      </c>
      <c r="E9" s="376" t="s">
        <v>5</v>
      </c>
      <c r="F9" s="115" t="s">
        <v>217</v>
      </c>
      <c r="G9" s="216" t="s">
        <v>218</v>
      </c>
      <c r="H9" s="219">
        <v>1.1574074074074073E-4</v>
      </c>
      <c r="I9" s="381">
        <f>H9+H10+H11</f>
        <v>1.736111111111111E-3</v>
      </c>
    </row>
    <row r="10" spans="1:9" ht="25.5">
      <c r="A10" s="378"/>
      <c r="B10" s="379"/>
      <c r="C10" s="379"/>
      <c r="D10" s="379"/>
      <c r="E10" s="380"/>
      <c r="F10" s="115" t="s">
        <v>219</v>
      </c>
      <c r="G10" s="216" t="s">
        <v>220</v>
      </c>
      <c r="H10" s="219">
        <v>6.9444444444444447E-4</v>
      </c>
      <c r="I10" s="382"/>
    </row>
    <row r="11" spans="1:9" ht="25.5">
      <c r="A11" s="373"/>
      <c r="B11" s="375"/>
      <c r="C11" s="375"/>
      <c r="D11" s="375"/>
      <c r="E11" s="377"/>
      <c r="F11" s="115" t="s">
        <v>87</v>
      </c>
      <c r="G11" s="216" t="s">
        <v>221</v>
      </c>
      <c r="H11" s="219">
        <v>9.2592592592592585E-4</v>
      </c>
      <c r="I11" s="383"/>
    </row>
    <row r="12" spans="1:9" ht="25.5">
      <c r="A12" s="220">
        <v>14</v>
      </c>
      <c r="B12" s="221" t="s">
        <v>105</v>
      </c>
      <c r="C12" s="222" t="s">
        <v>9</v>
      </c>
      <c r="D12" s="222" t="s">
        <v>25</v>
      </c>
      <c r="E12" s="115" t="s">
        <v>5</v>
      </c>
      <c r="F12" s="115" t="s">
        <v>217</v>
      </c>
      <c r="G12" s="216" t="s">
        <v>222</v>
      </c>
      <c r="H12" s="219">
        <v>8.1018518518518516E-4</v>
      </c>
      <c r="I12" s="219">
        <v>8.1018518518518516E-4</v>
      </c>
    </row>
    <row r="13" spans="1:9" ht="25.5">
      <c r="A13" s="372">
        <v>20</v>
      </c>
      <c r="B13" s="374" t="s">
        <v>115</v>
      </c>
      <c r="C13" s="374" t="s">
        <v>116</v>
      </c>
      <c r="D13" s="374" t="s">
        <v>118</v>
      </c>
      <c r="E13" s="376" t="s">
        <v>13</v>
      </c>
      <c r="F13" s="115" t="s">
        <v>87</v>
      </c>
      <c r="G13" s="216" t="s">
        <v>223</v>
      </c>
      <c r="H13" s="219">
        <v>2.3148148148148146E-4</v>
      </c>
      <c r="I13" s="219">
        <v>2.3148148148148146E-4</v>
      </c>
    </row>
    <row r="14" spans="1:9" ht="25.5">
      <c r="A14" s="373"/>
      <c r="B14" s="375"/>
      <c r="C14" s="375"/>
      <c r="D14" s="375"/>
      <c r="E14" s="377"/>
      <c r="F14" s="115"/>
      <c r="G14" s="216" t="s">
        <v>215</v>
      </c>
      <c r="H14" s="217">
        <v>0.15</v>
      </c>
      <c r="I14" s="218">
        <v>600000</v>
      </c>
    </row>
    <row r="15" spans="1:9" ht="25.5">
      <c r="A15" s="220">
        <v>12</v>
      </c>
      <c r="B15" s="221" t="s">
        <v>169</v>
      </c>
      <c r="C15" s="222" t="s">
        <v>138</v>
      </c>
      <c r="D15" s="222" t="s">
        <v>172</v>
      </c>
      <c r="E15" s="115" t="s">
        <v>5</v>
      </c>
      <c r="F15" s="115" t="s">
        <v>87</v>
      </c>
      <c r="G15" s="216" t="s">
        <v>223</v>
      </c>
      <c r="H15" s="219">
        <v>2.3148148148148146E-4</v>
      </c>
      <c r="I15" s="219">
        <v>2.3148148148148146E-4</v>
      </c>
    </row>
    <row r="16" spans="1:9" ht="25.5">
      <c r="A16" s="220">
        <v>23</v>
      </c>
      <c r="B16" s="221" t="s">
        <v>170</v>
      </c>
      <c r="C16" s="222" t="s">
        <v>171</v>
      </c>
      <c r="D16" s="222" t="s">
        <v>109</v>
      </c>
      <c r="E16" s="115" t="s">
        <v>5</v>
      </c>
      <c r="F16" s="115"/>
      <c r="G16" s="216" t="s">
        <v>215</v>
      </c>
      <c r="H16" s="217">
        <v>0.15</v>
      </c>
      <c r="I16" s="218">
        <v>600000</v>
      </c>
    </row>
    <row r="17" spans="1:9" s="7" customFormat="1" ht="53.25" customHeight="1">
      <c r="A17" s="120"/>
      <c r="B17" s="158" t="s">
        <v>59</v>
      </c>
      <c r="C17" s="158"/>
      <c r="E17" s="89" t="s">
        <v>153</v>
      </c>
      <c r="F17" s="121"/>
      <c r="G17" s="121"/>
      <c r="H17" s="89"/>
      <c r="I17" s="89"/>
    </row>
  </sheetData>
  <mergeCells count="21">
    <mergeCell ref="I9:I11"/>
    <mergeCell ref="D2:H2"/>
    <mergeCell ref="A5:B5"/>
    <mergeCell ref="C5:D5"/>
    <mergeCell ref="E5:G5"/>
    <mergeCell ref="H5:I5"/>
    <mergeCell ref="A7:A8"/>
    <mergeCell ref="B7:B8"/>
    <mergeCell ref="C7:C8"/>
    <mergeCell ref="D7:D8"/>
    <mergeCell ref="E7:E8"/>
    <mergeCell ref="A9:A11"/>
    <mergeCell ref="B9:B11"/>
    <mergeCell ref="C9:C11"/>
    <mergeCell ref="D9:D11"/>
    <mergeCell ref="E9:E11"/>
    <mergeCell ref="A13:A14"/>
    <mergeCell ref="B13:B14"/>
    <mergeCell ref="C13:C14"/>
    <mergeCell ref="D13:D14"/>
    <mergeCell ref="E13:E14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>
      <selection activeCell="D13" sqref="D13"/>
    </sheetView>
  </sheetViews>
  <sheetFormatPr defaultRowHeight="12.75"/>
  <cols>
    <col min="1" max="1" width="4.625" style="48" customWidth="1"/>
    <col min="2" max="2" width="4.75" style="49" customWidth="1"/>
    <col min="3" max="3" width="18.625" style="49" customWidth="1"/>
    <col min="4" max="4" width="18" style="49" customWidth="1"/>
    <col min="5" max="5" width="15" style="49" customWidth="1"/>
    <col min="6" max="6" width="16.75" style="50" customWidth="1"/>
    <col min="7" max="7" width="7.375" style="50" customWidth="1"/>
  </cols>
  <sheetData>
    <row r="1" spans="1:7" ht="24" customHeight="1">
      <c r="A1" s="9"/>
      <c r="B1" s="9"/>
      <c r="C1" s="37"/>
      <c r="D1" s="37"/>
      <c r="E1" s="38"/>
      <c r="F1" s="39"/>
      <c r="G1" s="18" t="s">
        <v>88</v>
      </c>
    </row>
    <row r="2" spans="1:7" ht="24" customHeight="1">
      <c r="A2" s="40"/>
      <c r="B2" s="40"/>
      <c r="C2" s="41"/>
      <c r="D2" s="257" t="s">
        <v>89</v>
      </c>
      <c r="E2" s="257"/>
      <c r="F2" s="257"/>
      <c r="G2" s="257"/>
    </row>
    <row r="3" spans="1:7" ht="25.5">
      <c r="A3" s="43"/>
      <c r="B3" s="43"/>
      <c r="C3" s="43"/>
      <c r="D3" s="257"/>
      <c r="E3" s="257"/>
      <c r="F3" s="257"/>
      <c r="G3" s="257"/>
    </row>
    <row r="4" spans="1:7" ht="25.5">
      <c r="A4" s="43"/>
      <c r="B4" s="43"/>
      <c r="C4" s="43"/>
      <c r="D4" s="43"/>
      <c r="E4" s="42"/>
      <c r="F4" s="42"/>
      <c r="G4" s="10" t="s">
        <v>90</v>
      </c>
    </row>
    <row r="5" spans="1:7" s="180" customFormat="1" ht="21.75" thickBot="1">
      <c r="A5" s="178"/>
      <c r="B5" s="178"/>
      <c r="C5" s="178"/>
      <c r="D5" s="178"/>
      <c r="E5" s="179"/>
      <c r="F5" s="179"/>
      <c r="G5" s="179"/>
    </row>
    <row r="6" spans="1:7" ht="39" customHeight="1" thickBot="1">
      <c r="A6" s="251" t="s">
        <v>203</v>
      </c>
      <c r="B6" s="252"/>
      <c r="C6" s="252"/>
      <c r="D6" s="253" t="s">
        <v>193</v>
      </c>
      <c r="E6" s="253"/>
      <c r="F6" s="253"/>
      <c r="G6" s="204">
        <v>0.6875</v>
      </c>
    </row>
    <row r="7" spans="1:7" ht="24" customHeight="1" thickBot="1">
      <c r="A7" s="44" t="s">
        <v>29</v>
      </c>
      <c r="B7" s="254" t="s">
        <v>30</v>
      </c>
      <c r="C7" s="255"/>
      <c r="D7" s="256"/>
      <c r="E7" s="45" t="s">
        <v>31</v>
      </c>
      <c r="F7" s="45" t="s">
        <v>0</v>
      </c>
      <c r="G7" s="46" t="s">
        <v>3</v>
      </c>
    </row>
    <row r="8" spans="1:7" s="47" customFormat="1" ht="20.100000000000001" customHeight="1">
      <c r="A8" s="181">
        <v>1</v>
      </c>
      <c r="B8" s="182"/>
      <c r="C8" s="183" t="s">
        <v>151</v>
      </c>
      <c r="D8" s="184"/>
      <c r="E8" s="185" t="s">
        <v>32</v>
      </c>
      <c r="F8" s="186"/>
      <c r="G8" s="187"/>
    </row>
    <row r="9" spans="1:7" s="47" customFormat="1" ht="12.75" customHeight="1">
      <c r="A9" s="188"/>
      <c r="B9" s="189"/>
      <c r="C9" s="189"/>
      <c r="D9" s="190"/>
      <c r="E9" s="191"/>
      <c r="F9" s="192"/>
      <c r="G9" s="193"/>
    </row>
    <row r="10" spans="1:7" s="47" customFormat="1" ht="20.100000000000001" customHeight="1">
      <c r="A10" s="188"/>
      <c r="B10" s="194">
        <v>17</v>
      </c>
      <c r="C10" s="195" t="s">
        <v>33</v>
      </c>
      <c r="D10" s="196" t="s">
        <v>34</v>
      </c>
      <c r="E10" s="191" t="s">
        <v>32</v>
      </c>
      <c r="F10" s="192" t="s">
        <v>35</v>
      </c>
      <c r="G10" s="193" t="s">
        <v>13</v>
      </c>
    </row>
    <row r="11" spans="1:7" s="47" customFormat="1" ht="20.100000000000001" customHeight="1">
      <c r="A11" s="188"/>
      <c r="B11" s="194">
        <v>20</v>
      </c>
      <c r="C11" s="195" t="s">
        <v>149</v>
      </c>
      <c r="D11" s="196" t="s">
        <v>150</v>
      </c>
      <c r="E11" s="191" t="s">
        <v>32</v>
      </c>
      <c r="F11" s="192" t="s">
        <v>118</v>
      </c>
      <c r="G11" s="193" t="s">
        <v>13</v>
      </c>
    </row>
    <row r="12" spans="1:7" s="47" customFormat="1" ht="20.100000000000001" customHeight="1" thickBot="1">
      <c r="A12" s="197"/>
      <c r="B12" s="198"/>
      <c r="C12" s="199"/>
      <c r="D12" s="200"/>
      <c r="E12" s="201"/>
      <c r="F12" s="202"/>
      <c r="G12" s="203"/>
    </row>
    <row r="13" spans="1:7" s="47" customFormat="1" ht="20.100000000000001" customHeight="1">
      <c r="A13" s="181">
        <v>2</v>
      </c>
      <c r="B13" s="182"/>
      <c r="C13" s="183" t="s">
        <v>182</v>
      </c>
      <c r="D13" s="184"/>
      <c r="E13" s="185" t="s">
        <v>36</v>
      </c>
      <c r="F13" s="186"/>
      <c r="G13" s="187"/>
    </row>
    <row r="14" spans="1:7" s="47" customFormat="1" ht="12.75" customHeight="1">
      <c r="A14" s="188"/>
      <c r="B14" s="189"/>
      <c r="C14" s="189"/>
      <c r="D14" s="190"/>
      <c r="E14" s="191"/>
      <c r="F14" s="192"/>
      <c r="G14" s="193"/>
    </row>
    <row r="15" spans="1:7" s="47" customFormat="1" ht="20.100000000000001" customHeight="1">
      <c r="A15" s="188"/>
      <c r="B15" s="194">
        <v>2</v>
      </c>
      <c r="C15" s="195" t="s">
        <v>37</v>
      </c>
      <c r="D15" s="196" t="s">
        <v>189</v>
      </c>
      <c r="E15" s="191" t="s">
        <v>36</v>
      </c>
      <c r="F15" s="192" t="s">
        <v>7</v>
      </c>
      <c r="G15" s="193" t="s">
        <v>5</v>
      </c>
    </row>
    <row r="16" spans="1:7" s="47" customFormat="1" ht="20.100000000000001" customHeight="1">
      <c r="A16" s="188"/>
      <c r="B16" s="194">
        <v>5</v>
      </c>
      <c r="C16" s="195" t="s">
        <v>38</v>
      </c>
      <c r="D16" s="196" t="s">
        <v>39</v>
      </c>
      <c r="E16" s="191" t="s">
        <v>36</v>
      </c>
      <c r="F16" s="192" t="s">
        <v>7</v>
      </c>
      <c r="G16" s="193" t="s">
        <v>5</v>
      </c>
    </row>
    <row r="17" spans="1:7" s="47" customFormat="1" ht="20.100000000000001" customHeight="1" thickBot="1">
      <c r="A17" s="197"/>
      <c r="B17" s="198">
        <v>10</v>
      </c>
      <c r="C17" s="199" t="s">
        <v>190</v>
      </c>
      <c r="D17" s="200" t="s">
        <v>191</v>
      </c>
      <c r="E17" s="201" t="s">
        <v>36</v>
      </c>
      <c r="F17" s="202" t="s">
        <v>192</v>
      </c>
      <c r="G17" s="203" t="s">
        <v>5</v>
      </c>
    </row>
    <row r="18" spans="1:7" s="47" customFormat="1" ht="20.100000000000001" customHeight="1">
      <c r="A18" s="181">
        <v>3</v>
      </c>
      <c r="B18" s="182"/>
      <c r="C18" s="183" t="s">
        <v>183</v>
      </c>
      <c r="D18" s="184"/>
      <c r="E18" s="185" t="s">
        <v>36</v>
      </c>
      <c r="F18" s="186"/>
      <c r="G18" s="187"/>
    </row>
    <row r="19" spans="1:7" s="47" customFormat="1" ht="12.75" customHeight="1">
      <c r="A19" s="188"/>
      <c r="B19" s="189"/>
      <c r="C19" s="189"/>
      <c r="D19" s="190"/>
      <c r="E19" s="191"/>
      <c r="F19" s="192"/>
      <c r="G19" s="193"/>
    </row>
    <row r="20" spans="1:7" s="47" customFormat="1" ht="20.100000000000001" customHeight="1">
      <c r="A20" s="188"/>
      <c r="B20" s="194">
        <v>19</v>
      </c>
      <c r="C20" s="195" t="s">
        <v>184</v>
      </c>
      <c r="D20" s="196" t="s">
        <v>185</v>
      </c>
      <c r="E20" s="191" t="s">
        <v>36</v>
      </c>
      <c r="F20" s="192" t="s">
        <v>15</v>
      </c>
      <c r="G20" s="193" t="s">
        <v>13</v>
      </c>
    </row>
    <row r="21" spans="1:7" s="47" customFormat="1" ht="20.100000000000001" customHeight="1">
      <c r="A21" s="188"/>
      <c r="B21" s="194">
        <v>26</v>
      </c>
      <c r="C21" s="195" t="s">
        <v>186</v>
      </c>
      <c r="D21" s="196" t="s">
        <v>40</v>
      </c>
      <c r="E21" s="191" t="s">
        <v>36</v>
      </c>
      <c r="F21" s="192" t="s">
        <v>21</v>
      </c>
      <c r="G21" s="193" t="s">
        <v>16</v>
      </c>
    </row>
    <row r="22" spans="1:7" s="47" customFormat="1" ht="20.100000000000001" customHeight="1" thickBot="1">
      <c r="A22" s="197"/>
      <c r="B22" s="198">
        <v>24</v>
      </c>
      <c r="C22" s="199" t="s">
        <v>187</v>
      </c>
      <c r="D22" s="200" t="s">
        <v>188</v>
      </c>
      <c r="E22" s="201" t="s">
        <v>36</v>
      </c>
      <c r="F22" s="202" t="s">
        <v>17</v>
      </c>
      <c r="G22" s="203" t="s">
        <v>16</v>
      </c>
    </row>
  </sheetData>
  <mergeCells count="4">
    <mergeCell ref="A6:C6"/>
    <mergeCell ref="D6:F6"/>
    <mergeCell ref="B7:D7"/>
    <mergeCell ref="D2:G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O46"/>
  <sheetViews>
    <sheetView workbookViewId="0">
      <pane ySplit="6" topLeftCell="A7" activePane="bottomLeft" state="frozenSplit"/>
      <selection pane="bottomLeft" activeCell="H31" sqref="H31"/>
    </sheetView>
  </sheetViews>
  <sheetFormatPr defaultRowHeight="12.75"/>
  <cols>
    <col min="1" max="1" width="6" style="3" customWidth="1"/>
    <col min="2" max="2" width="24.375" style="4" bestFit="1" customWidth="1"/>
    <col min="3" max="3" width="15.25" style="4" bestFit="1" customWidth="1"/>
    <col min="4" max="4" width="16.625" style="4" bestFit="1" customWidth="1"/>
    <col min="5" max="5" width="14.125" style="4" customWidth="1"/>
    <col min="6" max="6" width="7.75" style="4" customWidth="1"/>
    <col min="7" max="7" width="7.375" style="4" customWidth="1"/>
    <col min="8" max="8" width="7.375" style="5" customWidth="1"/>
    <col min="9" max="9" width="5.75" customWidth="1"/>
    <col min="10" max="10" width="5.25" customWidth="1"/>
  </cols>
  <sheetData>
    <row r="1" spans="1:15" ht="25.5">
      <c r="H1" s="170" t="s">
        <v>88</v>
      </c>
    </row>
    <row r="2" spans="1:15" ht="47.25" customHeight="1">
      <c r="A2" s="9"/>
      <c r="B2" s="14"/>
      <c r="C2" s="245" t="s">
        <v>89</v>
      </c>
      <c r="D2" s="245"/>
      <c r="E2" s="245"/>
      <c r="F2" s="245"/>
      <c r="G2" s="245"/>
      <c r="H2" s="245"/>
    </row>
    <row r="3" spans="1:15" ht="24.95" customHeight="1">
      <c r="A3" s="9"/>
      <c r="B3" s="14"/>
      <c r="C3" s="14"/>
      <c r="D3" s="169"/>
      <c r="H3" s="10" t="s">
        <v>90</v>
      </c>
    </row>
    <row r="4" spans="1:15" s="166" customFormat="1" ht="15">
      <c r="A4" s="163"/>
      <c r="B4" s="14"/>
      <c r="C4" s="14"/>
      <c r="D4" s="164"/>
      <c r="E4" s="4"/>
      <c r="F4" s="4"/>
      <c r="G4" s="4"/>
      <c r="H4" s="165"/>
    </row>
    <row r="5" spans="1:15" ht="18.75">
      <c r="A5" s="248" t="s">
        <v>180</v>
      </c>
      <c r="B5" s="249"/>
      <c r="C5" s="249"/>
      <c r="D5" s="249"/>
      <c r="E5" s="250"/>
      <c r="F5" s="247">
        <v>41781</v>
      </c>
      <c r="G5" s="247"/>
      <c r="H5" s="30">
        <v>0.5</v>
      </c>
    </row>
    <row r="6" spans="1:15" s="1" customFormat="1" ht="25.5">
      <c r="A6" s="33" t="s">
        <v>24</v>
      </c>
      <c r="B6" s="34" t="s">
        <v>2</v>
      </c>
      <c r="C6" s="34" t="s">
        <v>28</v>
      </c>
      <c r="D6" s="35" t="s">
        <v>1</v>
      </c>
      <c r="E6" s="35" t="s">
        <v>0</v>
      </c>
      <c r="F6" s="160" t="s">
        <v>3</v>
      </c>
      <c r="G6" s="210" t="s">
        <v>209</v>
      </c>
      <c r="H6" s="209" t="s">
        <v>210</v>
      </c>
    </row>
    <row r="7" spans="1:15" s="2" customFormat="1" ht="25.5">
      <c r="A7" s="171">
        <v>1</v>
      </c>
      <c r="B7" s="24" t="s">
        <v>168</v>
      </c>
      <c r="C7" s="24" t="s">
        <v>143</v>
      </c>
      <c r="D7" s="25" t="s">
        <v>142</v>
      </c>
      <c r="E7" s="26" t="s">
        <v>141</v>
      </c>
      <c r="F7" s="27" t="s">
        <v>5</v>
      </c>
      <c r="G7" s="27" t="s">
        <v>101</v>
      </c>
      <c r="H7" s="27" t="s">
        <v>99</v>
      </c>
    </row>
    <row r="8" spans="1:15" s="2" customFormat="1" ht="25.5" hidden="1">
      <c r="A8" s="171">
        <v>2</v>
      </c>
      <c r="B8" s="24" t="s">
        <v>128</v>
      </c>
      <c r="C8" s="24" t="s">
        <v>129</v>
      </c>
      <c r="D8" s="25" t="s">
        <v>9</v>
      </c>
      <c r="E8" s="26" t="s">
        <v>7</v>
      </c>
      <c r="F8" s="27" t="s">
        <v>5</v>
      </c>
      <c r="G8" s="27" t="s">
        <v>101</v>
      </c>
      <c r="H8" s="27"/>
    </row>
    <row r="9" spans="1:15" s="2" customFormat="1" ht="25.5" hidden="1">
      <c r="A9" s="171">
        <v>3</v>
      </c>
      <c r="B9" s="24" t="s">
        <v>6</v>
      </c>
      <c r="C9" s="24" t="s">
        <v>173</v>
      </c>
      <c r="D9" s="25" t="s">
        <v>174</v>
      </c>
      <c r="E9" s="26" t="s">
        <v>109</v>
      </c>
      <c r="F9" s="27" t="s">
        <v>5</v>
      </c>
      <c r="G9" s="27" t="s">
        <v>101</v>
      </c>
      <c r="H9" s="27"/>
    </row>
    <row r="10" spans="1:15" s="2" customFormat="1" ht="25.5" hidden="1">
      <c r="A10" s="171">
        <v>4</v>
      </c>
      <c r="B10" s="24" t="s">
        <v>139</v>
      </c>
      <c r="C10" s="24" t="s">
        <v>147</v>
      </c>
      <c r="D10" s="25" t="s">
        <v>146</v>
      </c>
      <c r="E10" s="26" t="s">
        <v>140</v>
      </c>
      <c r="F10" s="27" t="s">
        <v>5</v>
      </c>
      <c r="G10" s="27" t="s">
        <v>101</v>
      </c>
      <c r="H10" s="27"/>
    </row>
    <row r="11" spans="1:15" s="2" customFormat="1" ht="25.5" hidden="1">
      <c r="A11" s="171">
        <v>5</v>
      </c>
      <c r="B11" s="24" t="s">
        <v>4</v>
      </c>
      <c r="C11" s="24" t="s">
        <v>181</v>
      </c>
      <c r="D11" s="25" t="s">
        <v>9</v>
      </c>
      <c r="E11" s="26" t="s">
        <v>7</v>
      </c>
      <c r="F11" s="27" t="s">
        <v>5</v>
      </c>
      <c r="G11" s="27" t="s">
        <v>101</v>
      </c>
      <c r="H11" s="27"/>
      <c r="I11" s="8"/>
    </row>
    <row r="12" spans="1:15" s="2" customFormat="1" ht="25.5" hidden="1">
      <c r="A12" s="171">
        <v>6</v>
      </c>
      <c r="B12" s="24" t="s">
        <v>26</v>
      </c>
      <c r="C12" s="24" t="s">
        <v>208</v>
      </c>
      <c r="D12" s="25" t="s">
        <v>10</v>
      </c>
      <c r="E12" s="26" t="s">
        <v>100</v>
      </c>
      <c r="F12" s="27" t="s">
        <v>5</v>
      </c>
      <c r="G12" s="27" t="s">
        <v>101</v>
      </c>
      <c r="H12" s="27"/>
      <c r="I12" s="8"/>
    </row>
    <row r="13" spans="1:15" s="2" customFormat="1" ht="25.5" hidden="1">
      <c r="A13" s="171">
        <v>7</v>
      </c>
      <c r="B13" s="24" t="s">
        <v>144</v>
      </c>
      <c r="C13" s="24" t="s">
        <v>176</v>
      </c>
      <c r="D13" s="25" t="s">
        <v>177</v>
      </c>
      <c r="E13" s="26" t="s">
        <v>7</v>
      </c>
      <c r="F13" s="27" t="s">
        <v>5</v>
      </c>
      <c r="G13" s="27" t="s">
        <v>101</v>
      </c>
      <c r="H13" s="27"/>
    </row>
    <row r="14" spans="1:15" s="2" customFormat="1" ht="25.5" hidden="1">
      <c r="A14" s="171">
        <v>8</v>
      </c>
      <c r="B14" s="24" t="s">
        <v>133</v>
      </c>
      <c r="C14" s="24" t="s">
        <v>134</v>
      </c>
      <c r="D14" s="25" t="s">
        <v>135</v>
      </c>
      <c r="E14" s="26" t="s">
        <v>136</v>
      </c>
      <c r="F14" s="27" t="s">
        <v>5</v>
      </c>
      <c r="G14" s="27" t="s">
        <v>101</v>
      </c>
      <c r="H14" s="27"/>
    </row>
    <row r="15" spans="1:15" s="2" customFormat="1" ht="25.5" hidden="1">
      <c r="A15" s="171">
        <v>9</v>
      </c>
      <c r="B15" s="24" t="s">
        <v>8</v>
      </c>
      <c r="C15" s="24" t="s">
        <v>112</v>
      </c>
      <c r="D15" s="25" t="s">
        <v>9</v>
      </c>
      <c r="E15" s="26" t="s">
        <v>7</v>
      </c>
      <c r="F15" s="27" t="s">
        <v>5</v>
      </c>
      <c r="G15" s="27" t="s">
        <v>101</v>
      </c>
      <c r="H15" s="27"/>
    </row>
    <row r="16" spans="1:15" s="22" customFormat="1" ht="25.5" hidden="1">
      <c r="A16" s="172">
        <v>10</v>
      </c>
      <c r="B16" s="24" t="s">
        <v>123</v>
      </c>
      <c r="C16" s="24" t="s">
        <v>124</v>
      </c>
      <c r="D16" s="25" t="s">
        <v>9</v>
      </c>
      <c r="E16" s="26" t="s">
        <v>25</v>
      </c>
      <c r="F16" s="27" t="s">
        <v>5</v>
      </c>
      <c r="G16" s="27" t="s">
        <v>101</v>
      </c>
      <c r="H16" s="27"/>
      <c r="I16" s="2"/>
      <c r="J16" s="2"/>
      <c r="K16" s="2"/>
      <c r="L16" s="2"/>
      <c r="M16" s="2"/>
      <c r="N16" s="2"/>
      <c r="O16" s="2"/>
    </row>
    <row r="17" spans="1:9" s="2" customFormat="1" ht="25.5">
      <c r="A17" s="171">
        <v>11</v>
      </c>
      <c r="B17" s="24" t="s">
        <v>14</v>
      </c>
      <c r="C17" s="24" t="s">
        <v>175</v>
      </c>
      <c r="D17" s="25" t="s">
        <v>121</v>
      </c>
      <c r="E17" s="26" t="s">
        <v>204</v>
      </c>
      <c r="F17" s="27" t="s">
        <v>5</v>
      </c>
      <c r="G17" s="27" t="s">
        <v>101</v>
      </c>
      <c r="H17" s="27" t="s">
        <v>99</v>
      </c>
    </row>
    <row r="18" spans="1:9" s="2" customFormat="1" ht="25.5">
      <c r="A18" s="171">
        <v>12</v>
      </c>
      <c r="B18" s="24" t="s">
        <v>169</v>
      </c>
      <c r="C18" s="24" t="s">
        <v>137</v>
      </c>
      <c r="D18" s="25" t="s">
        <v>138</v>
      </c>
      <c r="E18" s="26" t="s">
        <v>172</v>
      </c>
      <c r="F18" s="27" t="s">
        <v>5</v>
      </c>
      <c r="G18" s="27" t="s">
        <v>101</v>
      </c>
      <c r="H18" s="27" t="s">
        <v>99</v>
      </c>
    </row>
    <row r="19" spans="1:9" s="2" customFormat="1" ht="25.5" hidden="1">
      <c r="A19" s="171">
        <v>14</v>
      </c>
      <c r="B19" s="24" t="s">
        <v>105</v>
      </c>
      <c r="C19" s="24" t="s">
        <v>106</v>
      </c>
      <c r="D19" s="25" t="s">
        <v>9</v>
      </c>
      <c r="E19" s="26" t="s">
        <v>25</v>
      </c>
      <c r="F19" s="27" t="s">
        <v>5</v>
      </c>
      <c r="G19" s="27" t="s">
        <v>101</v>
      </c>
      <c r="H19" s="27"/>
    </row>
    <row r="20" spans="1:9" s="2" customFormat="1" ht="25.5" hidden="1">
      <c r="A20" s="171">
        <v>23</v>
      </c>
      <c r="B20" s="24" t="s">
        <v>170</v>
      </c>
      <c r="C20" s="24" t="s">
        <v>207</v>
      </c>
      <c r="D20" s="25" t="s">
        <v>171</v>
      </c>
      <c r="E20" s="26" t="s">
        <v>109</v>
      </c>
      <c r="F20" s="27" t="s">
        <v>5</v>
      </c>
      <c r="G20" s="27" t="s">
        <v>101</v>
      </c>
      <c r="H20" s="27"/>
    </row>
    <row r="21" spans="1:9" s="2" customFormat="1" ht="25.5">
      <c r="A21" s="172">
        <v>15</v>
      </c>
      <c r="B21" s="24" t="s">
        <v>96</v>
      </c>
      <c r="C21" s="24" t="s">
        <v>148</v>
      </c>
      <c r="D21" s="25" t="s">
        <v>97</v>
      </c>
      <c r="E21" s="26" t="s">
        <v>98</v>
      </c>
      <c r="F21" s="27" t="s">
        <v>13</v>
      </c>
      <c r="G21" s="27" t="s">
        <v>101</v>
      </c>
      <c r="H21" s="28" t="s">
        <v>99</v>
      </c>
      <c r="I21" s="8"/>
    </row>
    <row r="22" spans="1:9" s="2" customFormat="1" ht="25.5">
      <c r="A22" s="171">
        <v>16</v>
      </c>
      <c r="B22" s="24" t="s">
        <v>104</v>
      </c>
      <c r="C22" s="24" t="s">
        <v>102</v>
      </c>
      <c r="D22" s="25" t="s">
        <v>103</v>
      </c>
      <c r="E22" s="26" t="s">
        <v>98</v>
      </c>
      <c r="F22" s="27" t="s">
        <v>13</v>
      </c>
      <c r="G22" s="27" t="s">
        <v>101</v>
      </c>
      <c r="H22" s="27" t="s">
        <v>99</v>
      </c>
    </row>
    <row r="23" spans="1:9" s="2" customFormat="1" ht="25.5">
      <c r="A23" s="171">
        <v>17</v>
      </c>
      <c r="B23" s="24" t="s">
        <v>11</v>
      </c>
      <c r="C23" s="24" t="s">
        <v>122</v>
      </c>
      <c r="D23" s="25" t="s">
        <v>12</v>
      </c>
      <c r="E23" s="26" t="s">
        <v>35</v>
      </c>
      <c r="F23" s="27" t="s">
        <v>13</v>
      </c>
      <c r="G23" s="27" t="s">
        <v>101</v>
      </c>
      <c r="H23" s="27" t="s">
        <v>99</v>
      </c>
    </row>
    <row r="24" spans="1:9" s="2" customFormat="1" ht="25.5">
      <c r="A24" s="171">
        <v>19</v>
      </c>
      <c r="B24" s="24" t="s">
        <v>113</v>
      </c>
      <c r="C24" s="24" t="s">
        <v>114</v>
      </c>
      <c r="D24" s="25" t="s">
        <v>9</v>
      </c>
      <c r="E24" s="26" t="s">
        <v>15</v>
      </c>
      <c r="F24" s="27" t="s">
        <v>13</v>
      </c>
      <c r="G24" s="27" t="s">
        <v>101</v>
      </c>
      <c r="H24" s="27" t="s">
        <v>99</v>
      </c>
    </row>
    <row r="25" spans="1:9" s="2" customFormat="1" ht="25.5">
      <c r="A25" s="171">
        <v>20</v>
      </c>
      <c r="B25" s="24" t="s">
        <v>115</v>
      </c>
      <c r="C25" s="24" t="s">
        <v>117</v>
      </c>
      <c r="D25" s="25" t="s">
        <v>116</v>
      </c>
      <c r="E25" s="26" t="s">
        <v>118</v>
      </c>
      <c r="F25" s="27" t="s">
        <v>13</v>
      </c>
      <c r="G25" s="27" t="s">
        <v>101</v>
      </c>
      <c r="H25" s="27" t="s">
        <v>99</v>
      </c>
    </row>
    <row r="26" spans="1:9" s="2" customFormat="1" ht="25.5">
      <c r="A26" s="171">
        <v>21</v>
      </c>
      <c r="B26" s="24" t="s">
        <v>23</v>
      </c>
      <c r="C26" s="24" t="s">
        <v>132</v>
      </c>
      <c r="D26" s="25" t="s">
        <v>27</v>
      </c>
      <c r="E26" s="26" t="s">
        <v>201</v>
      </c>
      <c r="F26" s="27" t="s">
        <v>16</v>
      </c>
      <c r="G26" s="27" t="s">
        <v>101</v>
      </c>
      <c r="H26" s="27" t="s">
        <v>99</v>
      </c>
    </row>
    <row r="27" spans="1:9" s="2" customFormat="1" ht="25.5">
      <c r="A27" s="171">
        <v>22</v>
      </c>
      <c r="B27" s="24" t="s">
        <v>19</v>
      </c>
      <c r="C27" s="24" t="s">
        <v>111</v>
      </c>
      <c r="D27" s="25" t="s">
        <v>9</v>
      </c>
      <c r="E27" s="26" t="s">
        <v>20</v>
      </c>
      <c r="F27" s="27" t="s">
        <v>16</v>
      </c>
      <c r="G27" s="27" t="s">
        <v>101</v>
      </c>
      <c r="H27" s="27" t="s">
        <v>99</v>
      </c>
    </row>
    <row r="28" spans="1:9" s="2" customFormat="1" ht="25.5">
      <c r="A28" s="171">
        <v>24</v>
      </c>
      <c r="B28" s="24" t="s">
        <v>130</v>
      </c>
      <c r="C28" s="24" t="s">
        <v>131</v>
      </c>
      <c r="D28" s="25" t="s">
        <v>9</v>
      </c>
      <c r="E28" s="26" t="s">
        <v>17</v>
      </c>
      <c r="F28" s="27" t="s">
        <v>16</v>
      </c>
      <c r="G28" s="27" t="s">
        <v>101</v>
      </c>
      <c r="H28" s="27" t="s">
        <v>99</v>
      </c>
    </row>
    <row r="29" spans="1:9" s="2" customFormat="1" ht="25.5">
      <c r="A29" s="171">
        <v>25</v>
      </c>
      <c r="B29" s="24" t="s">
        <v>125</v>
      </c>
      <c r="C29" s="24" t="s">
        <v>126</v>
      </c>
      <c r="D29" s="25" t="s">
        <v>9</v>
      </c>
      <c r="E29" s="26" t="s">
        <v>127</v>
      </c>
      <c r="F29" s="27" t="s">
        <v>16</v>
      </c>
      <c r="G29" s="27" t="s">
        <v>101</v>
      </c>
      <c r="H29" s="27" t="s">
        <v>99</v>
      </c>
    </row>
    <row r="30" spans="1:9" s="2" customFormat="1" ht="25.5">
      <c r="A30" s="171">
        <v>26</v>
      </c>
      <c r="B30" s="24" t="s">
        <v>202</v>
      </c>
      <c r="C30" s="24" t="s">
        <v>119</v>
      </c>
      <c r="D30" s="25" t="s">
        <v>9</v>
      </c>
      <c r="E30" s="26" t="s">
        <v>21</v>
      </c>
      <c r="F30" s="27" t="s">
        <v>16</v>
      </c>
      <c r="G30" s="27" t="s">
        <v>101</v>
      </c>
      <c r="H30" s="27" t="s">
        <v>99</v>
      </c>
      <c r="I30" s="8"/>
    </row>
    <row r="31" spans="1:9" s="2" customFormat="1" ht="25.5">
      <c r="A31" s="171">
        <v>27</v>
      </c>
      <c r="B31" s="24" t="s">
        <v>107</v>
      </c>
      <c r="C31" s="24" t="s">
        <v>108</v>
      </c>
      <c r="D31" s="25" t="s">
        <v>9</v>
      </c>
      <c r="E31" s="26" t="s">
        <v>18</v>
      </c>
      <c r="F31" s="27" t="s">
        <v>16</v>
      </c>
      <c r="G31" s="27" t="s">
        <v>101</v>
      </c>
      <c r="H31" s="27" t="s">
        <v>99</v>
      </c>
    </row>
    <row r="32" spans="1:9" s="2" customFormat="1" ht="15.75">
      <c r="A32" s="16"/>
    </row>
    <row r="33" spans="1:15" s="2" customFormat="1" ht="15.75" customHeight="1">
      <c r="A33" s="16"/>
      <c r="C33" s="29" t="s">
        <v>22</v>
      </c>
      <c r="D33" s="15">
        <f>COUNTA(B7:B31)</f>
        <v>25</v>
      </c>
      <c r="F33" s="20" t="s">
        <v>91</v>
      </c>
      <c r="G33" s="23">
        <f>COUNTIF(F7:F31, "Б-12")</f>
        <v>14</v>
      </c>
    </row>
    <row r="34" spans="1:15" ht="15.75">
      <c r="B34" s="6"/>
      <c r="C34" s="6"/>
      <c r="D34" s="21"/>
      <c r="F34" s="20" t="s">
        <v>92</v>
      </c>
      <c r="G34" s="23">
        <f>COUNTIF(F7:F31, "Б-11")</f>
        <v>5</v>
      </c>
      <c r="M34" s="161"/>
      <c r="N34" s="162"/>
      <c r="O34" s="162"/>
    </row>
    <row r="35" spans="1:15" ht="15.75">
      <c r="B35" s="6"/>
      <c r="C35" s="6"/>
      <c r="F35" s="20" t="s">
        <v>93</v>
      </c>
      <c r="G35" s="23">
        <f>COUNTIF(F7:F31, "Б-10")</f>
        <v>6</v>
      </c>
      <c r="M35" s="161"/>
      <c r="N35" s="162"/>
      <c r="O35" s="162"/>
    </row>
    <row r="36" spans="1:15" ht="15.75">
      <c r="B36" s="6"/>
      <c r="C36" s="6"/>
      <c r="F36" s="20" t="s">
        <v>94</v>
      </c>
      <c r="G36" s="23">
        <f>COUNTIF(H7:H31, "Моно")</f>
        <v>14</v>
      </c>
    </row>
    <row r="37" spans="1:15" ht="15.75">
      <c r="B37" s="6"/>
      <c r="C37" s="6"/>
      <c r="F37" s="20" t="s">
        <v>95</v>
      </c>
      <c r="G37" s="23">
        <f>COUNTIF(G7:G31, "АБС")</f>
        <v>25</v>
      </c>
    </row>
    <row r="38" spans="1:15" ht="15.75">
      <c r="B38" s="6"/>
      <c r="C38" s="6"/>
      <c r="E38" s="20"/>
      <c r="F38" s="20"/>
      <c r="G38" s="20"/>
      <c r="H38" s="23"/>
    </row>
    <row r="39" spans="1:15">
      <c r="B39" s="6"/>
      <c r="C39" s="6"/>
      <c r="H39" s="19"/>
    </row>
    <row r="40" spans="1:15" s="7" customFormat="1">
      <c r="A40" s="12"/>
      <c r="B40" s="12"/>
      <c r="C40" s="12"/>
      <c r="D40" s="12"/>
      <c r="E40" s="12"/>
      <c r="F40" s="12"/>
      <c r="G40" s="12"/>
      <c r="H40" s="12"/>
    </row>
    <row r="41" spans="1:15" ht="13.5" customHeight="1">
      <c r="B41" s="13"/>
      <c r="C41" s="13"/>
      <c r="D41" s="13"/>
      <c r="E41" s="13"/>
      <c r="F41" s="13"/>
      <c r="G41" s="13"/>
      <c r="H41" s="13"/>
    </row>
    <row r="42" spans="1:15">
      <c r="B42" s="13"/>
      <c r="C42" s="13"/>
      <c r="D42" s="13"/>
      <c r="E42" s="13"/>
      <c r="F42" s="13"/>
      <c r="G42" s="13"/>
      <c r="H42" s="13"/>
    </row>
    <row r="45" spans="1:15">
      <c r="B45" s="11"/>
      <c r="C45" s="11"/>
    </row>
    <row r="46" spans="1:15">
      <c r="B46" s="11"/>
      <c r="C46" s="11"/>
    </row>
  </sheetData>
  <autoFilter ref="A6:O31">
    <filterColumn colId="7">
      <customFilters>
        <customFilter operator="notEqual" val=" "/>
      </customFilters>
    </filterColumn>
  </autoFilter>
  <mergeCells count="3">
    <mergeCell ref="C2:H2"/>
    <mergeCell ref="F5:G5"/>
    <mergeCell ref="A5:E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>
      <pane ySplit="7" topLeftCell="A8" activePane="bottomLeft" state="frozenSplit"/>
      <selection pane="bottomLeft" activeCell="G4" sqref="G4"/>
    </sheetView>
  </sheetViews>
  <sheetFormatPr defaultRowHeight="12.75"/>
  <cols>
    <col min="1" max="1" width="6.375" style="3" customWidth="1"/>
    <col min="2" max="2" width="25.375" style="4" customWidth="1"/>
    <col min="3" max="3" width="16.875" style="4" customWidth="1"/>
    <col min="4" max="4" width="14.375" style="4" customWidth="1"/>
    <col min="5" max="5" width="8.75" style="4" customWidth="1"/>
    <col min="6" max="6" width="10" style="5" customWidth="1"/>
  </cols>
  <sheetData>
    <row r="1" spans="1:6" ht="29.25" customHeight="1">
      <c r="A1" s="9"/>
      <c r="B1" s="9"/>
      <c r="C1" s="51"/>
      <c r="D1" s="51"/>
      <c r="F1" s="18" t="s">
        <v>88</v>
      </c>
    </row>
    <row r="2" spans="1:6" ht="41.25" customHeight="1">
      <c r="A2" s="9"/>
      <c r="B2" s="9"/>
      <c r="C2" s="245" t="s">
        <v>152</v>
      </c>
      <c r="D2" s="245"/>
      <c r="E2" s="245"/>
      <c r="F2" s="245"/>
    </row>
    <row r="3" spans="1:6" ht="21">
      <c r="A3" s="36"/>
      <c r="B3" s="36"/>
      <c r="C3" s="52"/>
      <c r="D3" s="37"/>
      <c r="E3" s="17"/>
      <c r="F3" s="10" t="s">
        <v>90</v>
      </c>
    </row>
    <row r="4" spans="1:6" s="47" customFormat="1" ht="29.25" customHeight="1">
      <c r="A4" s="258" t="s">
        <v>41</v>
      </c>
      <c r="B4" s="259"/>
      <c r="C4" s="259"/>
      <c r="D4" s="260"/>
      <c r="E4" s="261" t="s">
        <v>200</v>
      </c>
      <c r="F4" s="262"/>
    </row>
    <row r="5" spans="1:6" s="1" customFormat="1" ht="21">
      <c r="A5" s="53" t="s">
        <v>42</v>
      </c>
      <c r="B5" s="54" t="s">
        <v>2</v>
      </c>
      <c r="C5" s="55" t="s">
        <v>31</v>
      </c>
      <c r="D5" s="55" t="s">
        <v>0</v>
      </c>
      <c r="E5" s="56" t="s">
        <v>43</v>
      </c>
      <c r="F5" s="56" t="s">
        <v>44</v>
      </c>
    </row>
    <row r="6" spans="1:6" s="2" customFormat="1" ht="25.5" hidden="1">
      <c r="A6" s="57" t="s">
        <v>197</v>
      </c>
      <c r="B6" s="31" t="s">
        <v>198</v>
      </c>
      <c r="C6" s="31" t="s">
        <v>12</v>
      </c>
      <c r="D6" s="31" t="s">
        <v>199</v>
      </c>
      <c r="E6" s="32"/>
      <c r="F6" s="58"/>
    </row>
    <row r="7" spans="1:6" s="2" customFormat="1" ht="25.5" hidden="1">
      <c r="A7" s="57" t="s">
        <v>194</v>
      </c>
      <c r="B7" s="31" t="s">
        <v>195</v>
      </c>
      <c r="C7" s="31" t="s">
        <v>9</v>
      </c>
      <c r="D7" s="31" t="s">
        <v>196</v>
      </c>
      <c r="E7" s="32"/>
      <c r="F7" s="58"/>
    </row>
    <row r="8" spans="1:6" s="2" customFormat="1" ht="27.75" customHeight="1">
      <c r="A8" s="59">
        <v>1</v>
      </c>
      <c r="B8" s="26" t="s">
        <v>168</v>
      </c>
      <c r="C8" s="60" t="s">
        <v>142</v>
      </c>
      <c r="D8" s="25" t="s">
        <v>141</v>
      </c>
      <c r="E8" s="61" t="s">
        <v>5</v>
      </c>
      <c r="F8" s="62">
        <v>0.75069444444444444</v>
      </c>
    </row>
    <row r="9" spans="1:6" s="2" customFormat="1" ht="27.75" customHeight="1">
      <c r="A9" s="59">
        <v>2</v>
      </c>
      <c r="B9" s="26" t="s">
        <v>128</v>
      </c>
      <c r="C9" s="60" t="s">
        <v>9</v>
      </c>
      <c r="D9" s="25" t="s">
        <v>7</v>
      </c>
      <c r="E9" s="61" t="s">
        <v>5</v>
      </c>
      <c r="F9" s="62">
        <v>0.75138888888888899</v>
      </c>
    </row>
    <row r="10" spans="1:6" s="2" customFormat="1" ht="27.75" customHeight="1">
      <c r="A10" s="59">
        <v>23</v>
      </c>
      <c r="B10" s="26" t="s">
        <v>170</v>
      </c>
      <c r="C10" s="60" t="s">
        <v>171</v>
      </c>
      <c r="D10" s="25" t="s">
        <v>109</v>
      </c>
      <c r="E10" s="61" t="s">
        <v>5</v>
      </c>
      <c r="F10" s="62">
        <v>0.75208333333333399</v>
      </c>
    </row>
    <row r="11" spans="1:6" s="2" customFormat="1" ht="27.75" customHeight="1">
      <c r="A11" s="59">
        <v>4</v>
      </c>
      <c r="B11" s="26" t="s">
        <v>139</v>
      </c>
      <c r="C11" s="60" t="s">
        <v>146</v>
      </c>
      <c r="D11" s="25" t="s">
        <v>140</v>
      </c>
      <c r="E11" s="61" t="s">
        <v>5</v>
      </c>
      <c r="F11" s="62">
        <v>0.75277777777777799</v>
      </c>
    </row>
    <row r="12" spans="1:6" s="2" customFormat="1" ht="27.75" customHeight="1">
      <c r="A12" s="59">
        <v>5</v>
      </c>
      <c r="B12" s="26" t="s">
        <v>4</v>
      </c>
      <c r="C12" s="60" t="s">
        <v>9</v>
      </c>
      <c r="D12" s="25" t="s">
        <v>7</v>
      </c>
      <c r="E12" s="61" t="s">
        <v>5</v>
      </c>
      <c r="F12" s="62">
        <v>0.75347222222222299</v>
      </c>
    </row>
    <row r="13" spans="1:6" s="2" customFormat="1" ht="27.75" customHeight="1">
      <c r="A13" s="59">
        <v>6</v>
      </c>
      <c r="B13" s="26" t="s">
        <v>26</v>
      </c>
      <c r="C13" s="60" t="s">
        <v>10</v>
      </c>
      <c r="D13" s="25" t="s">
        <v>100</v>
      </c>
      <c r="E13" s="61" t="s">
        <v>5</v>
      </c>
      <c r="F13" s="62">
        <v>0.75416666666666698</v>
      </c>
    </row>
    <row r="14" spans="1:6" s="2" customFormat="1" ht="27.75" customHeight="1">
      <c r="A14" s="59">
        <v>8</v>
      </c>
      <c r="B14" s="26" t="s">
        <v>133</v>
      </c>
      <c r="C14" s="60" t="s">
        <v>135</v>
      </c>
      <c r="D14" s="25" t="s">
        <v>136</v>
      </c>
      <c r="E14" s="61" t="s">
        <v>5</v>
      </c>
      <c r="F14" s="62">
        <v>0.75486111111111198</v>
      </c>
    </row>
    <row r="15" spans="1:6" s="2" customFormat="1" ht="27.75" customHeight="1">
      <c r="A15" s="59">
        <v>3</v>
      </c>
      <c r="B15" s="26" t="s">
        <v>6</v>
      </c>
      <c r="C15" s="60" t="s">
        <v>174</v>
      </c>
      <c r="D15" s="25" t="s">
        <v>109</v>
      </c>
      <c r="E15" s="61" t="s">
        <v>5</v>
      </c>
      <c r="F15" s="62">
        <v>0.75555555555555598</v>
      </c>
    </row>
    <row r="16" spans="1:6" s="2" customFormat="1" ht="27.75" customHeight="1">
      <c r="A16" s="59">
        <v>9</v>
      </c>
      <c r="B16" s="26" t="s">
        <v>8</v>
      </c>
      <c r="C16" s="60" t="s">
        <v>9</v>
      </c>
      <c r="D16" s="25" t="s">
        <v>7</v>
      </c>
      <c r="E16" s="61" t="s">
        <v>5</v>
      </c>
      <c r="F16" s="62">
        <v>0.75625000000000098</v>
      </c>
    </row>
    <row r="17" spans="1:6" s="2" customFormat="1" ht="27.75" customHeight="1">
      <c r="A17" s="59">
        <v>10</v>
      </c>
      <c r="B17" s="26" t="s">
        <v>123</v>
      </c>
      <c r="C17" s="60" t="s">
        <v>9</v>
      </c>
      <c r="D17" s="25" t="s">
        <v>25</v>
      </c>
      <c r="E17" s="61" t="s">
        <v>5</v>
      </c>
      <c r="F17" s="62">
        <v>0.75694444444444497</v>
      </c>
    </row>
    <row r="18" spans="1:6" s="2" customFormat="1" ht="27.75" customHeight="1">
      <c r="A18" s="59">
        <v>11</v>
      </c>
      <c r="B18" s="26" t="s">
        <v>14</v>
      </c>
      <c r="C18" s="60" t="s">
        <v>121</v>
      </c>
      <c r="D18" s="25" t="s">
        <v>120</v>
      </c>
      <c r="E18" s="61" t="s">
        <v>5</v>
      </c>
      <c r="F18" s="62">
        <v>0.75763888888888997</v>
      </c>
    </row>
    <row r="19" spans="1:6" s="2" customFormat="1" ht="27.75" customHeight="1">
      <c r="A19" s="59">
        <v>12</v>
      </c>
      <c r="B19" s="26" t="s">
        <v>169</v>
      </c>
      <c r="C19" s="60" t="s">
        <v>138</v>
      </c>
      <c r="D19" s="25" t="s">
        <v>172</v>
      </c>
      <c r="E19" s="61" t="s">
        <v>5</v>
      </c>
      <c r="F19" s="62">
        <v>0.75833333333333497</v>
      </c>
    </row>
    <row r="20" spans="1:6" s="2" customFormat="1" ht="27.75" customHeight="1">
      <c r="A20" s="59">
        <v>14</v>
      </c>
      <c r="B20" s="26" t="s">
        <v>105</v>
      </c>
      <c r="C20" s="60" t="s">
        <v>9</v>
      </c>
      <c r="D20" s="25" t="s">
        <v>25</v>
      </c>
      <c r="E20" s="61" t="s">
        <v>5</v>
      </c>
      <c r="F20" s="62">
        <v>0.75902777777777897</v>
      </c>
    </row>
    <row r="21" spans="1:6" s="2" customFormat="1" ht="27.75" customHeight="1">
      <c r="A21" s="59">
        <v>7</v>
      </c>
      <c r="B21" s="26" t="s">
        <v>144</v>
      </c>
      <c r="C21" s="60" t="s">
        <v>177</v>
      </c>
      <c r="D21" s="25" t="s">
        <v>7</v>
      </c>
      <c r="E21" s="61" t="s">
        <v>5</v>
      </c>
      <c r="F21" s="62">
        <v>0.75972222222222396</v>
      </c>
    </row>
    <row r="22" spans="1:6" s="2" customFormat="1" ht="27.75" customHeight="1">
      <c r="A22" s="59">
        <v>15</v>
      </c>
      <c r="B22" s="26" t="s">
        <v>96</v>
      </c>
      <c r="C22" s="60" t="s">
        <v>97</v>
      </c>
      <c r="D22" s="25" t="s">
        <v>98</v>
      </c>
      <c r="E22" s="61" t="s">
        <v>13</v>
      </c>
      <c r="F22" s="62">
        <v>0.76041666666666796</v>
      </c>
    </row>
    <row r="23" spans="1:6" s="2" customFormat="1" ht="27.75" customHeight="1">
      <c r="A23" s="59">
        <v>16</v>
      </c>
      <c r="B23" s="26" t="s">
        <v>104</v>
      </c>
      <c r="C23" s="60" t="s">
        <v>103</v>
      </c>
      <c r="D23" s="25" t="s">
        <v>98</v>
      </c>
      <c r="E23" s="61" t="s">
        <v>13</v>
      </c>
      <c r="F23" s="62">
        <v>0.76111111111111296</v>
      </c>
    </row>
    <row r="24" spans="1:6" s="2" customFormat="1" ht="27.75" customHeight="1">
      <c r="A24" s="59">
        <v>17</v>
      </c>
      <c r="B24" s="26" t="s">
        <v>11</v>
      </c>
      <c r="C24" s="60" t="s">
        <v>12</v>
      </c>
      <c r="D24" s="25" t="s">
        <v>35</v>
      </c>
      <c r="E24" s="61" t="s">
        <v>13</v>
      </c>
      <c r="F24" s="62">
        <v>0.76180555555555796</v>
      </c>
    </row>
    <row r="25" spans="1:6" s="2" customFormat="1" ht="27.75" customHeight="1">
      <c r="A25" s="59">
        <v>19</v>
      </c>
      <c r="B25" s="26" t="s">
        <v>113</v>
      </c>
      <c r="C25" s="60" t="s">
        <v>9</v>
      </c>
      <c r="D25" s="25" t="s">
        <v>15</v>
      </c>
      <c r="E25" s="61" t="s">
        <v>13</v>
      </c>
      <c r="F25" s="62">
        <v>0.76250000000000295</v>
      </c>
    </row>
    <row r="26" spans="1:6" s="2" customFormat="1" ht="27.75" customHeight="1">
      <c r="A26" s="59">
        <v>20</v>
      </c>
      <c r="B26" s="26" t="s">
        <v>115</v>
      </c>
      <c r="C26" s="60" t="s">
        <v>116</v>
      </c>
      <c r="D26" s="25" t="s">
        <v>118</v>
      </c>
      <c r="E26" s="61" t="s">
        <v>13</v>
      </c>
      <c r="F26" s="62">
        <v>0.76319444444444795</v>
      </c>
    </row>
    <row r="27" spans="1:6" s="2" customFormat="1" ht="27.75" customHeight="1">
      <c r="A27" s="59">
        <v>21</v>
      </c>
      <c r="B27" s="26" t="s">
        <v>23</v>
      </c>
      <c r="C27" s="60" t="s">
        <v>27</v>
      </c>
      <c r="D27" s="25" t="s">
        <v>201</v>
      </c>
      <c r="E27" s="61" t="s">
        <v>16</v>
      </c>
      <c r="F27" s="62">
        <v>0.76388888888889295</v>
      </c>
    </row>
    <row r="28" spans="1:6" s="2" customFormat="1" ht="27.75" customHeight="1">
      <c r="A28" s="59">
        <v>22</v>
      </c>
      <c r="B28" s="26" t="s">
        <v>19</v>
      </c>
      <c r="C28" s="60" t="s">
        <v>9</v>
      </c>
      <c r="D28" s="25" t="s">
        <v>20</v>
      </c>
      <c r="E28" s="61" t="s">
        <v>16</v>
      </c>
      <c r="F28" s="62">
        <v>0.76458333333333806</v>
      </c>
    </row>
    <row r="29" spans="1:6" s="2" customFormat="1" ht="27.75" customHeight="1">
      <c r="A29" s="59">
        <v>24</v>
      </c>
      <c r="B29" s="26" t="s">
        <v>130</v>
      </c>
      <c r="C29" s="60" t="s">
        <v>9</v>
      </c>
      <c r="D29" s="25" t="s">
        <v>17</v>
      </c>
      <c r="E29" s="61" t="s">
        <v>16</v>
      </c>
      <c r="F29" s="62">
        <v>0.76527777777778305</v>
      </c>
    </row>
    <row r="30" spans="1:6" s="2" customFormat="1" ht="27.75" customHeight="1">
      <c r="A30" s="59">
        <v>26</v>
      </c>
      <c r="B30" s="26" t="s">
        <v>202</v>
      </c>
      <c r="C30" s="60" t="s">
        <v>9</v>
      </c>
      <c r="D30" s="25" t="s">
        <v>21</v>
      </c>
      <c r="E30" s="61" t="s">
        <v>16</v>
      </c>
      <c r="F30" s="62">
        <v>0.76597222222222805</v>
      </c>
    </row>
    <row r="31" spans="1:6" s="2" customFormat="1" ht="27.75" customHeight="1">
      <c r="A31" s="59">
        <v>27</v>
      </c>
      <c r="B31" s="26" t="s">
        <v>107</v>
      </c>
      <c r="C31" s="60" t="s">
        <v>9</v>
      </c>
      <c r="D31" s="25" t="s">
        <v>18</v>
      </c>
      <c r="E31" s="61" t="s">
        <v>16</v>
      </c>
      <c r="F31" s="62">
        <v>0.76666666666667305</v>
      </c>
    </row>
    <row r="32" spans="1:6" s="2" customFormat="1" ht="27.75" customHeight="1">
      <c r="A32" s="59">
        <v>25</v>
      </c>
      <c r="B32" s="26" t="s">
        <v>125</v>
      </c>
      <c r="C32" s="60" t="s">
        <v>9</v>
      </c>
      <c r="D32" s="25" t="s">
        <v>127</v>
      </c>
      <c r="E32" s="61" t="s">
        <v>16</v>
      </c>
      <c r="F32" s="62">
        <v>0.76736111111111804</v>
      </c>
    </row>
  </sheetData>
  <mergeCells count="3">
    <mergeCell ref="C2:F2"/>
    <mergeCell ref="A4:D4"/>
    <mergeCell ref="E4:F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selection activeCell="B8" sqref="B8"/>
    </sheetView>
  </sheetViews>
  <sheetFormatPr defaultRowHeight="12.75"/>
  <cols>
    <col min="1" max="1" width="3.125" style="63" customWidth="1"/>
    <col min="2" max="2" width="4.875" style="87" customWidth="1"/>
    <col min="3" max="3" width="21.75" style="63" customWidth="1"/>
    <col min="4" max="4" width="16.25" style="63" customWidth="1"/>
    <col min="5" max="5" width="12.875" style="63" customWidth="1"/>
    <col min="6" max="6" width="6.25" style="63" customWidth="1"/>
    <col min="7" max="7" width="6.75" style="63" customWidth="1"/>
    <col min="8" max="8" width="5.125" style="88" customWidth="1"/>
    <col min="9" max="10" width="7.5" style="63" customWidth="1"/>
  </cols>
  <sheetData>
    <row r="1" spans="1:10" ht="25.5">
      <c r="B1" s="43"/>
      <c r="C1" s="43"/>
      <c r="D1" s="43"/>
      <c r="E1" s="43"/>
      <c r="F1" s="43"/>
      <c r="G1" s="43"/>
      <c r="H1" s="43"/>
      <c r="I1" s="43"/>
      <c r="J1" s="18" t="s">
        <v>88</v>
      </c>
    </row>
    <row r="2" spans="1:10" ht="48" customHeight="1">
      <c r="B2" s="64"/>
      <c r="C2" s="64"/>
      <c r="D2" s="265" t="s">
        <v>154</v>
      </c>
      <c r="E2" s="265"/>
      <c r="F2" s="265"/>
      <c r="G2" s="265"/>
      <c r="H2" s="265"/>
      <c r="I2" s="265"/>
      <c r="J2" s="265"/>
    </row>
    <row r="3" spans="1:10" ht="27" thickBot="1">
      <c r="B3" s="65"/>
      <c r="C3" s="65"/>
      <c r="D3" s="65"/>
      <c r="E3" s="65"/>
      <c r="F3" s="65"/>
      <c r="G3" s="65"/>
      <c r="H3" s="65"/>
      <c r="I3" s="65"/>
      <c r="J3" s="167" t="s">
        <v>90</v>
      </c>
    </row>
    <row r="4" spans="1:10" ht="20.25" customHeight="1">
      <c r="A4" s="266">
        <v>41782</v>
      </c>
      <c r="B4" s="267"/>
      <c r="C4" s="66" t="s">
        <v>45</v>
      </c>
      <c r="D4" s="270" t="s">
        <v>155</v>
      </c>
      <c r="E4" s="271"/>
      <c r="F4" s="271"/>
      <c r="G4" s="271"/>
      <c r="H4" s="272"/>
      <c r="I4" s="67">
        <v>5.25</v>
      </c>
      <c r="J4" s="68" t="s">
        <v>46</v>
      </c>
    </row>
    <row r="5" spans="1:10" ht="20.25" customHeight="1" thickBot="1">
      <c r="A5" s="268"/>
      <c r="B5" s="269"/>
      <c r="C5" s="69" t="s">
        <v>47</v>
      </c>
      <c r="D5" s="273"/>
      <c r="E5" s="274"/>
      <c r="F5" s="274"/>
      <c r="G5" s="274"/>
      <c r="H5" s="275"/>
      <c r="I5" s="276" t="s">
        <v>211</v>
      </c>
      <c r="J5" s="277"/>
    </row>
    <row r="6" spans="1:10" s="1" customFormat="1">
      <c r="A6" s="278" t="s">
        <v>48</v>
      </c>
      <c r="B6" s="280" t="s">
        <v>49</v>
      </c>
      <c r="C6" s="70" t="s">
        <v>50</v>
      </c>
      <c r="D6" s="282" t="s">
        <v>31</v>
      </c>
      <c r="E6" s="282" t="s">
        <v>0</v>
      </c>
      <c r="F6" s="284" t="s">
        <v>51</v>
      </c>
      <c r="G6" s="286" t="s">
        <v>52</v>
      </c>
      <c r="H6" s="288" t="s">
        <v>53</v>
      </c>
      <c r="I6" s="290" t="s">
        <v>54</v>
      </c>
      <c r="J6" s="291"/>
    </row>
    <row r="7" spans="1:10" s="1" customFormat="1" ht="13.5" thickBot="1">
      <c r="A7" s="279"/>
      <c r="B7" s="281"/>
      <c r="C7" s="71" t="s">
        <v>55</v>
      </c>
      <c r="D7" s="283"/>
      <c r="E7" s="283"/>
      <c r="F7" s="285"/>
      <c r="G7" s="287"/>
      <c r="H7" s="289"/>
      <c r="I7" s="72" t="s">
        <v>56</v>
      </c>
      <c r="J7" s="73" t="s">
        <v>57</v>
      </c>
    </row>
    <row r="8" spans="1:10" s="82" customFormat="1" ht="27.75" customHeight="1">
      <c r="A8" s="74">
        <v>1</v>
      </c>
      <c r="B8" s="75">
        <v>1</v>
      </c>
      <c r="C8" s="76" t="s">
        <v>168</v>
      </c>
      <c r="D8" s="76" t="s">
        <v>142</v>
      </c>
      <c r="E8" s="76" t="s">
        <v>141</v>
      </c>
      <c r="F8" s="77" t="s">
        <v>5</v>
      </c>
      <c r="G8" s="78">
        <v>1.8599537037036207E-3</v>
      </c>
      <c r="H8" s="79">
        <f t="shared" ref="H8:H18" si="0">PRODUCT(I$4/G8/24)</f>
        <v>117.61045426260637</v>
      </c>
      <c r="I8" s="80" t="s">
        <v>58</v>
      </c>
      <c r="J8" s="81" t="s">
        <v>58</v>
      </c>
    </row>
    <row r="9" spans="1:10" s="82" customFormat="1" ht="27.75" customHeight="1">
      <c r="A9" s="74">
        <v>2</v>
      </c>
      <c r="B9" s="75">
        <v>23</v>
      </c>
      <c r="C9" s="76" t="s">
        <v>170</v>
      </c>
      <c r="D9" s="76" t="s">
        <v>171</v>
      </c>
      <c r="E9" s="76" t="s">
        <v>109</v>
      </c>
      <c r="F9" s="77" t="s">
        <v>5</v>
      </c>
      <c r="G9" s="83">
        <v>1.8703703703705221E-3</v>
      </c>
      <c r="H9" s="84">
        <f t="shared" si="0"/>
        <v>116.95544554454496</v>
      </c>
      <c r="I9" s="85">
        <f t="shared" ref="I9:I18" si="1">SUM(G9) - (G$8)</f>
        <v>1.0416666666901442E-5</v>
      </c>
      <c r="J9" s="86">
        <f t="shared" ref="J9:J18" si="2">SUM(G9) - (G8)</f>
        <v>1.0416666666901442E-5</v>
      </c>
    </row>
    <row r="10" spans="1:10" s="82" customFormat="1" ht="27.75" customHeight="1">
      <c r="A10" s="74">
        <v>3</v>
      </c>
      <c r="B10" s="75">
        <v>2</v>
      </c>
      <c r="C10" s="76" t="s">
        <v>128</v>
      </c>
      <c r="D10" s="76" t="s">
        <v>9</v>
      </c>
      <c r="E10" s="76" t="s">
        <v>7</v>
      </c>
      <c r="F10" s="77" t="s">
        <v>5</v>
      </c>
      <c r="G10" s="83">
        <v>1.8958333333333188E-3</v>
      </c>
      <c r="H10" s="84">
        <f t="shared" si="0"/>
        <v>115.38461538461627</v>
      </c>
      <c r="I10" s="85">
        <f t="shared" si="1"/>
        <v>3.5879629629698151E-5</v>
      </c>
      <c r="J10" s="86">
        <f t="shared" si="2"/>
        <v>2.5462962962796709E-5</v>
      </c>
    </row>
    <row r="11" spans="1:10" s="82" customFormat="1" ht="27.75" customHeight="1">
      <c r="A11" s="74">
        <v>4</v>
      </c>
      <c r="B11" s="75">
        <v>5</v>
      </c>
      <c r="C11" s="76" t="s">
        <v>4</v>
      </c>
      <c r="D11" s="76" t="s">
        <v>9</v>
      </c>
      <c r="E11" s="76" t="s">
        <v>7</v>
      </c>
      <c r="F11" s="77" t="s">
        <v>5</v>
      </c>
      <c r="G11" s="83">
        <v>1.9062499999998872E-3</v>
      </c>
      <c r="H11" s="84">
        <f t="shared" si="0"/>
        <v>114.75409836066252</v>
      </c>
      <c r="I11" s="85">
        <f t="shared" si="1"/>
        <v>4.6296296296266526E-5</v>
      </c>
      <c r="J11" s="86">
        <f t="shared" si="2"/>
        <v>1.0416666666568375E-5</v>
      </c>
    </row>
    <row r="12" spans="1:10" s="82" customFormat="1" ht="27.75" customHeight="1">
      <c r="A12" s="74">
        <v>5</v>
      </c>
      <c r="B12" s="75">
        <v>6</v>
      </c>
      <c r="C12" s="76" t="s">
        <v>26</v>
      </c>
      <c r="D12" s="76" t="s">
        <v>10</v>
      </c>
      <c r="E12" s="76" t="s">
        <v>100</v>
      </c>
      <c r="F12" s="77" t="s">
        <v>5</v>
      </c>
      <c r="G12" s="83">
        <v>1.9513888888889053E-3</v>
      </c>
      <c r="H12" s="84">
        <f t="shared" si="0"/>
        <v>112.09964412811293</v>
      </c>
      <c r="I12" s="85">
        <f t="shared" si="1"/>
        <v>9.1435185185284595E-5</v>
      </c>
      <c r="J12" s="86">
        <f t="shared" si="2"/>
        <v>4.513888888901807E-5</v>
      </c>
    </row>
    <row r="13" spans="1:10" s="82" customFormat="1" ht="27.75" customHeight="1">
      <c r="A13" s="74">
        <v>6</v>
      </c>
      <c r="B13" s="75">
        <v>9</v>
      </c>
      <c r="C13" s="76" t="s">
        <v>8</v>
      </c>
      <c r="D13" s="76" t="s">
        <v>9</v>
      </c>
      <c r="E13" s="76" t="s">
        <v>7</v>
      </c>
      <c r="F13" s="77" t="s">
        <v>5</v>
      </c>
      <c r="G13" s="83">
        <v>1.9699074074073231E-3</v>
      </c>
      <c r="H13" s="84">
        <f t="shared" si="0"/>
        <v>111.04582843713753</v>
      </c>
      <c r="I13" s="85">
        <f t="shared" si="1"/>
        <v>1.0995370370370239E-4</v>
      </c>
      <c r="J13" s="86">
        <f t="shared" si="2"/>
        <v>1.8518518518417793E-5</v>
      </c>
    </row>
    <row r="14" spans="1:10" s="82" customFormat="1" ht="27.75" customHeight="1">
      <c r="A14" s="74">
        <v>7</v>
      </c>
      <c r="B14" s="75">
        <v>4</v>
      </c>
      <c r="C14" s="76" t="s">
        <v>139</v>
      </c>
      <c r="D14" s="76" t="s">
        <v>146</v>
      </c>
      <c r="E14" s="76" t="s">
        <v>140</v>
      </c>
      <c r="F14" s="77" t="s">
        <v>5</v>
      </c>
      <c r="G14" s="83">
        <v>2.0335648148147589E-3</v>
      </c>
      <c r="H14" s="84">
        <f t="shared" si="0"/>
        <v>107.5697211155408</v>
      </c>
      <c r="I14" s="85">
        <f t="shared" si="1"/>
        <v>1.7361111111113825E-4</v>
      </c>
      <c r="J14" s="86">
        <f t="shared" si="2"/>
        <v>6.3657407407435862E-5</v>
      </c>
    </row>
    <row r="15" spans="1:10" s="82" customFormat="1" ht="27.75" customHeight="1">
      <c r="A15" s="74">
        <v>8</v>
      </c>
      <c r="B15" s="75">
        <v>15</v>
      </c>
      <c r="C15" s="76" t="s">
        <v>96</v>
      </c>
      <c r="D15" s="76" t="s">
        <v>97</v>
      </c>
      <c r="E15" s="76" t="s">
        <v>98</v>
      </c>
      <c r="F15" s="77" t="s">
        <v>13</v>
      </c>
      <c r="G15" s="83">
        <v>2.0393518518517784E-3</v>
      </c>
      <c r="H15" s="84">
        <f t="shared" si="0"/>
        <v>107.26447219069627</v>
      </c>
      <c r="I15" s="85">
        <f t="shared" si="1"/>
        <v>1.7939814814815769E-4</v>
      </c>
      <c r="J15" s="86">
        <f t="shared" si="2"/>
        <v>5.7870370370194379E-6</v>
      </c>
    </row>
    <row r="16" spans="1:10" s="82" customFormat="1" ht="27.75" customHeight="1">
      <c r="A16" s="74">
        <v>9</v>
      </c>
      <c r="B16" s="75">
        <v>8</v>
      </c>
      <c r="C16" s="76" t="s">
        <v>133</v>
      </c>
      <c r="D16" s="76" t="s">
        <v>135</v>
      </c>
      <c r="E16" s="76" t="s">
        <v>136</v>
      </c>
      <c r="F16" s="77" t="s">
        <v>5</v>
      </c>
      <c r="G16" s="83">
        <v>2.0497685185185688E-3</v>
      </c>
      <c r="H16" s="84">
        <f t="shared" si="0"/>
        <v>106.7193675889302</v>
      </c>
      <c r="I16" s="85">
        <f t="shared" si="1"/>
        <v>1.8981481481494811E-4</v>
      </c>
      <c r="J16" s="86">
        <f t="shared" si="2"/>
        <v>1.041666666679042E-5</v>
      </c>
    </row>
    <row r="17" spans="1:10" s="82" customFormat="1" ht="27.75" customHeight="1">
      <c r="A17" s="74">
        <v>10</v>
      </c>
      <c r="B17" s="75">
        <v>3</v>
      </c>
      <c r="C17" s="76" t="s">
        <v>6</v>
      </c>
      <c r="D17" s="76" t="s">
        <v>174</v>
      </c>
      <c r="E17" s="76" t="s">
        <v>109</v>
      </c>
      <c r="F17" s="77" t="s">
        <v>5</v>
      </c>
      <c r="G17" s="83">
        <v>2.0856481481481559E-3</v>
      </c>
      <c r="H17" s="84">
        <f t="shared" si="0"/>
        <v>104.88346281908952</v>
      </c>
      <c r="I17" s="85">
        <f t="shared" si="1"/>
        <v>2.2569444444453524E-4</v>
      </c>
      <c r="J17" s="86">
        <f t="shared" si="2"/>
        <v>3.5879629629587129E-5</v>
      </c>
    </row>
    <row r="18" spans="1:10" s="82" customFormat="1" ht="27.75" customHeight="1">
      <c r="A18" s="74">
        <v>11</v>
      </c>
      <c r="B18" s="75">
        <v>11</v>
      </c>
      <c r="C18" s="76" t="s">
        <v>14</v>
      </c>
      <c r="D18" s="76" t="s">
        <v>121</v>
      </c>
      <c r="E18" s="76" t="s">
        <v>204</v>
      </c>
      <c r="F18" s="77" t="s">
        <v>5</v>
      </c>
      <c r="G18" s="83">
        <v>2.1469907407407618E-3</v>
      </c>
      <c r="H18" s="84">
        <f t="shared" si="0"/>
        <v>101.88679245282918</v>
      </c>
      <c r="I18" s="85">
        <f t="shared" si="1"/>
        <v>2.8703703703714112E-4</v>
      </c>
      <c r="J18" s="86">
        <f t="shared" si="2"/>
        <v>6.1342592592605882E-5</v>
      </c>
    </row>
    <row r="19" spans="1:10" s="82" customFormat="1" ht="27.75" customHeight="1">
      <c r="A19" s="74">
        <v>12</v>
      </c>
      <c r="B19" s="75">
        <v>17</v>
      </c>
      <c r="C19" s="76" t="s">
        <v>11</v>
      </c>
      <c r="D19" s="76" t="s">
        <v>12</v>
      </c>
      <c r="E19" s="76" t="s">
        <v>35</v>
      </c>
      <c r="F19" s="77" t="s">
        <v>13</v>
      </c>
      <c r="G19" s="83">
        <v>2.1631944444444606E-3</v>
      </c>
      <c r="H19" s="84">
        <f t="shared" ref="H19:H27" si="3">PRODUCT(I$4/G19/24)</f>
        <v>101.12359550561722</v>
      </c>
      <c r="I19" s="85">
        <f t="shared" ref="I19:I27" si="4">SUM(G19) - (G$8)</f>
        <v>3.0324074074083995E-4</v>
      </c>
      <c r="J19" s="86">
        <f t="shared" ref="J19:J27" si="5">SUM(G19) - (G18)</f>
        <v>1.6203703703698835E-5</v>
      </c>
    </row>
    <row r="20" spans="1:10" s="82" customFormat="1" ht="27.75" customHeight="1">
      <c r="A20" s="74">
        <v>13</v>
      </c>
      <c r="B20" s="75">
        <v>10</v>
      </c>
      <c r="C20" s="76" t="s">
        <v>123</v>
      </c>
      <c r="D20" s="76" t="s">
        <v>9</v>
      </c>
      <c r="E20" s="76" t="s">
        <v>25</v>
      </c>
      <c r="F20" s="77" t="s">
        <v>5</v>
      </c>
      <c r="G20" s="83">
        <v>2.1643518518518201E-3</v>
      </c>
      <c r="H20" s="84">
        <f t="shared" si="3"/>
        <v>101.06951871657903</v>
      </c>
      <c r="I20" s="85">
        <f t="shared" si="4"/>
        <v>3.0439814814819943E-4</v>
      </c>
      <c r="J20" s="86">
        <f t="shared" si="5"/>
        <v>1.1574074073594787E-6</v>
      </c>
    </row>
    <row r="21" spans="1:10" s="82" customFormat="1" ht="27.75" customHeight="1">
      <c r="A21" s="74">
        <v>14</v>
      </c>
      <c r="B21" s="75">
        <v>21</v>
      </c>
      <c r="C21" s="76" t="s">
        <v>23</v>
      </c>
      <c r="D21" s="76" t="s">
        <v>27</v>
      </c>
      <c r="E21" s="76" t="s">
        <v>206</v>
      </c>
      <c r="F21" s="77" t="s">
        <v>16</v>
      </c>
      <c r="G21" s="83">
        <v>2.1967592592593288E-3</v>
      </c>
      <c r="H21" s="84">
        <f t="shared" si="3"/>
        <v>99.578503688089583</v>
      </c>
      <c r="I21" s="85">
        <f t="shared" si="4"/>
        <v>3.3680555555570812E-4</v>
      </c>
      <c r="J21" s="86">
        <f t="shared" si="5"/>
        <v>3.2407407407508693E-5</v>
      </c>
    </row>
    <row r="22" spans="1:10" s="82" customFormat="1" ht="27.75" customHeight="1">
      <c r="A22" s="74">
        <v>15</v>
      </c>
      <c r="B22" s="75">
        <v>16</v>
      </c>
      <c r="C22" s="76" t="s">
        <v>104</v>
      </c>
      <c r="D22" s="76" t="s">
        <v>103</v>
      </c>
      <c r="E22" s="76" t="s">
        <v>98</v>
      </c>
      <c r="F22" s="77" t="s">
        <v>13</v>
      </c>
      <c r="G22" s="83">
        <v>2.2824074074073719E-3</v>
      </c>
      <c r="H22" s="84">
        <f t="shared" si="3"/>
        <v>95.841784989859505</v>
      </c>
      <c r="I22" s="85">
        <f t="shared" si="4"/>
        <v>4.2245370370375124E-4</v>
      </c>
      <c r="J22" s="86">
        <f t="shared" si="5"/>
        <v>8.5648148148043113E-5</v>
      </c>
    </row>
    <row r="23" spans="1:10" s="82" customFormat="1" ht="27.75" customHeight="1">
      <c r="A23" s="74">
        <v>16</v>
      </c>
      <c r="B23" s="75">
        <v>22</v>
      </c>
      <c r="C23" s="76" t="s">
        <v>19</v>
      </c>
      <c r="D23" s="76" t="s">
        <v>9</v>
      </c>
      <c r="E23" s="76" t="s">
        <v>20</v>
      </c>
      <c r="F23" s="77" t="s">
        <v>16</v>
      </c>
      <c r="G23" s="83">
        <v>2.3807870370370354E-3</v>
      </c>
      <c r="H23" s="84">
        <f t="shared" si="3"/>
        <v>91.881380651434185</v>
      </c>
      <c r="I23" s="85">
        <f t="shared" si="4"/>
        <v>5.2083333333341475E-4</v>
      </c>
      <c r="J23" s="86">
        <f t="shared" si="5"/>
        <v>9.8379629629663512E-5</v>
      </c>
    </row>
    <row r="24" spans="1:10" s="82" customFormat="1" ht="27.75" customHeight="1">
      <c r="A24" s="74">
        <v>17</v>
      </c>
      <c r="B24" s="75">
        <v>19</v>
      </c>
      <c r="C24" s="76" t="s">
        <v>113</v>
      </c>
      <c r="D24" s="76" t="s">
        <v>9</v>
      </c>
      <c r="E24" s="76" t="s">
        <v>15</v>
      </c>
      <c r="F24" s="77" t="s">
        <v>13</v>
      </c>
      <c r="G24" s="83">
        <v>2.3854166666665844E-3</v>
      </c>
      <c r="H24" s="84">
        <f t="shared" si="3"/>
        <v>91.703056768562121</v>
      </c>
      <c r="I24" s="85">
        <f t="shared" si="4"/>
        <v>5.2546296296296369E-4</v>
      </c>
      <c r="J24" s="86">
        <f t="shared" si="5"/>
        <v>4.629629629548937E-6</v>
      </c>
    </row>
    <row r="25" spans="1:10" s="82" customFormat="1" ht="27.75" customHeight="1">
      <c r="A25" s="74">
        <v>18</v>
      </c>
      <c r="B25" s="75">
        <v>12</v>
      </c>
      <c r="C25" s="76" t="s">
        <v>169</v>
      </c>
      <c r="D25" s="76" t="s">
        <v>138</v>
      </c>
      <c r="E25" s="76" t="s">
        <v>172</v>
      </c>
      <c r="F25" s="77" t="s">
        <v>5</v>
      </c>
      <c r="G25" s="83">
        <v>2.3946759259259043E-3</v>
      </c>
      <c r="H25" s="84">
        <f t="shared" si="3"/>
        <v>91.348477525375401</v>
      </c>
      <c r="I25" s="85">
        <f t="shared" si="4"/>
        <v>5.3472222222228361E-4</v>
      </c>
      <c r="J25" s="86">
        <f t="shared" si="5"/>
        <v>9.2592592593199186E-6</v>
      </c>
    </row>
    <row r="26" spans="1:10" s="82" customFormat="1" ht="27.75" customHeight="1">
      <c r="A26" s="74">
        <v>19</v>
      </c>
      <c r="B26" s="75">
        <v>27</v>
      </c>
      <c r="C26" s="76" t="s">
        <v>107</v>
      </c>
      <c r="D26" s="76" t="s">
        <v>9</v>
      </c>
      <c r="E26" s="76" t="s">
        <v>18</v>
      </c>
      <c r="F26" s="77" t="s">
        <v>16</v>
      </c>
      <c r="G26" s="83">
        <v>2.4780092592593395E-3</v>
      </c>
      <c r="H26" s="84">
        <f t="shared" si="3"/>
        <v>88.276506305461865</v>
      </c>
      <c r="I26" s="85">
        <f t="shared" si="4"/>
        <v>6.1805555555571878E-4</v>
      </c>
      <c r="J26" s="86">
        <f t="shared" si="5"/>
        <v>8.3333333333435178E-5</v>
      </c>
    </row>
    <row r="27" spans="1:10" s="82" customFormat="1" ht="27.75" customHeight="1">
      <c r="A27" s="74">
        <v>20</v>
      </c>
      <c r="B27" s="75">
        <v>20</v>
      </c>
      <c r="C27" s="76" t="s">
        <v>115</v>
      </c>
      <c r="D27" s="76" t="s">
        <v>116</v>
      </c>
      <c r="E27" s="76" t="s">
        <v>118</v>
      </c>
      <c r="F27" s="77" t="s">
        <v>13</v>
      </c>
      <c r="G27" s="83">
        <v>2.4895833333331563E-3</v>
      </c>
      <c r="H27" s="84">
        <f t="shared" si="3"/>
        <v>87.866108786617133</v>
      </c>
      <c r="I27" s="85">
        <f t="shared" si="4"/>
        <v>6.2962962962953561E-4</v>
      </c>
      <c r="J27" s="86">
        <f t="shared" si="5"/>
        <v>1.1574074073816831E-5</v>
      </c>
    </row>
    <row r="28" spans="1:10" s="82" customFormat="1" ht="27.75" customHeight="1">
      <c r="A28" s="74">
        <v>21</v>
      </c>
      <c r="B28" s="75">
        <v>26</v>
      </c>
      <c r="C28" s="76" t="s">
        <v>202</v>
      </c>
      <c r="D28" s="76" t="s">
        <v>9</v>
      </c>
      <c r="E28" s="76" t="s">
        <v>21</v>
      </c>
      <c r="F28" s="77" t="s">
        <v>16</v>
      </c>
      <c r="G28" s="83">
        <v>2.4942129629629273E-3</v>
      </c>
      <c r="H28" s="84">
        <f t="shared" ref="H28:H32" si="6">PRODUCT(I$4/G28/24)</f>
        <v>87.703016241300546</v>
      </c>
      <c r="I28" s="85">
        <f t="shared" ref="I28:I32" si="7">SUM(G28) - (G$8)</f>
        <v>6.342592592593066E-4</v>
      </c>
      <c r="J28" s="86">
        <f t="shared" ref="J28:J32" si="8">SUM(G28) - (G27)</f>
        <v>4.6296296297709816E-6</v>
      </c>
    </row>
    <row r="29" spans="1:10" s="82" customFormat="1" ht="27.75" customHeight="1">
      <c r="A29" s="74">
        <v>22</v>
      </c>
      <c r="B29" s="75">
        <v>7</v>
      </c>
      <c r="C29" s="76" t="s">
        <v>144</v>
      </c>
      <c r="D29" s="76" t="s">
        <v>177</v>
      </c>
      <c r="E29" s="76" t="s">
        <v>7</v>
      </c>
      <c r="F29" s="77" t="s">
        <v>5</v>
      </c>
      <c r="G29" s="83">
        <v>2.4965277777777573E-3</v>
      </c>
      <c r="H29" s="84">
        <f t="shared" si="6"/>
        <v>87.621696801113373</v>
      </c>
      <c r="I29" s="85">
        <f t="shared" si="7"/>
        <v>6.3657407407413658E-4</v>
      </c>
      <c r="J29" s="86">
        <f t="shared" si="8"/>
        <v>2.3148148148299796E-6</v>
      </c>
    </row>
    <row r="30" spans="1:10" s="82" customFormat="1" ht="27.75" customHeight="1">
      <c r="A30" s="74">
        <v>23</v>
      </c>
      <c r="B30" s="75">
        <v>25</v>
      </c>
      <c r="C30" s="76" t="s">
        <v>125</v>
      </c>
      <c r="D30" s="76" t="s">
        <v>9</v>
      </c>
      <c r="E30" s="76" t="s">
        <v>127</v>
      </c>
      <c r="F30" s="77" t="s">
        <v>16</v>
      </c>
      <c r="G30" s="83">
        <v>2.7407407407408213E-3</v>
      </c>
      <c r="H30" s="84">
        <f t="shared" si="6"/>
        <v>79.814189189186848</v>
      </c>
      <c r="I30" s="85">
        <f t="shared" si="7"/>
        <v>8.8078703703720063E-4</v>
      </c>
      <c r="J30" s="86">
        <f t="shared" si="8"/>
        <v>2.4421296296306405E-4</v>
      </c>
    </row>
    <row r="31" spans="1:10" s="82" customFormat="1" ht="27.75" customHeight="1">
      <c r="A31" s="74">
        <v>24</v>
      </c>
      <c r="B31" s="75">
        <v>24</v>
      </c>
      <c r="C31" s="76" t="s">
        <v>130</v>
      </c>
      <c r="D31" s="76" t="s">
        <v>9</v>
      </c>
      <c r="E31" s="76" t="s">
        <v>17</v>
      </c>
      <c r="F31" s="77" t="s">
        <v>16</v>
      </c>
      <c r="G31" s="83">
        <v>2.7858796296296173E-3</v>
      </c>
      <c r="H31" s="84">
        <f t="shared" si="6"/>
        <v>78.520980473618962</v>
      </c>
      <c r="I31" s="85">
        <f t="shared" si="7"/>
        <v>9.2592592592599665E-4</v>
      </c>
      <c r="J31" s="86">
        <f t="shared" si="8"/>
        <v>4.5138888888796025E-5</v>
      </c>
    </row>
    <row r="32" spans="1:10" s="82" customFormat="1" ht="27.75" customHeight="1">
      <c r="A32" s="74">
        <v>25</v>
      </c>
      <c r="B32" s="75">
        <v>14</v>
      </c>
      <c r="C32" s="76" t="s">
        <v>105</v>
      </c>
      <c r="D32" s="76" t="s">
        <v>9</v>
      </c>
      <c r="E32" s="76" t="s">
        <v>25</v>
      </c>
      <c r="F32" s="77" t="s">
        <v>5</v>
      </c>
      <c r="G32" s="83">
        <v>1.2607638888888939E-2</v>
      </c>
      <c r="H32" s="84">
        <f t="shared" si="6"/>
        <v>17.350592123381919</v>
      </c>
      <c r="I32" s="85">
        <f t="shared" si="7"/>
        <v>1.0747685185185318E-2</v>
      </c>
      <c r="J32" s="86">
        <f t="shared" si="8"/>
        <v>9.8217592592593217E-3</v>
      </c>
    </row>
    <row r="34" spans="2:10" ht="13.5" thickBot="1"/>
    <row r="35" spans="2:10" ht="29.25" customHeight="1" thickBot="1">
      <c r="B35" s="13" t="s">
        <v>59</v>
      </c>
      <c r="C35" s="13"/>
      <c r="E35" s="13" t="s">
        <v>153</v>
      </c>
      <c r="F35" s="89"/>
      <c r="G35" s="89"/>
      <c r="I35" s="263"/>
      <c r="J35" s="264"/>
    </row>
  </sheetData>
  <sortState ref="B8:G32">
    <sortCondition ref="G8:G32"/>
  </sortState>
  <mergeCells count="13">
    <mergeCell ref="I35:J35"/>
    <mergeCell ref="D2:J2"/>
    <mergeCell ref="A4:B5"/>
    <mergeCell ref="D4:H5"/>
    <mergeCell ref="I5:J5"/>
    <mergeCell ref="A6:A7"/>
    <mergeCell ref="B6:B7"/>
    <mergeCell ref="D6:D7"/>
    <mergeCell ref="E6:E7"/>
    <mergeCell ref="F6:F7"/>
    <mergeCell ref="G6:G7"/>
    <mergeCell ref="H6:H7"/>
    <mergeCell ref="I6:J6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78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selection activeCell="B8" sqref="B8:G32"/>
    </sheetView>
  </sheetViews>
  <sheetFormatPr defaultRowHeight="12.75"/>
  <cols>
    <col min="1" max="1" width="3.125" style="63" customWidth="1"/>
    <col min="2" max="2" width="4.875" style="87" customWidth="1"/>
    <col min="3" max="3" width="21.75" style="63" customWidth="1"/>
    <col min="4" max="4" width="16.25" style="63" customWidth="1"/>
    <col min="5" max="5" width="12.875" style="63" customWidth="1"/>
    <col min="6" max="6" width="6.25" style="63" customWidth="1"/>
    <col min="7" max="7" width="6.75" style="63" customWidth="1"/>
    <col min="8" max="8" width="5.125" style="88" customWidth="1"/>
    <col min="9" max="10" width="7.5" style="63" customWidth="1"/>
  </cols>
  <sheetData>
    <row r="1" spans="1:10" ht="25.5">
      <c r="B1" s="43"/>
      <c r="C1" s="43"/>
      <c r="D1" s="43"/>
      <c r="E1" s="43"/>
      <c r="F1" s="43"/>
      <c r="G1" s="43"/>
      <c r="H1" s="43"/>
      <c r="I1" s="43"/>
      <c r="J1" s="18" t="s">
        <v>88</v>
      </c>
    </row>
    <row r="2" spans="1:10" ht="48" customHeight="1">
      <c r="B2" s="64"/>
      <c r="C2" s="64"/>
      <c r="D2" s="265" t="s">
        <v>154</v>
      </c>
      <c r="E2" s="265"/>
      <c r="F2" s="265"/>
      <c r="G2" s="265"/>
      <c r="H2" s="265"/>
      <c r="I2" s="265"/>
      <c r="J2" s="265"/>
    </row>
    <row r="3" spans="1:10" ht="27" thickBot="1">
      <c r="B3" s="65"/>
      <c r="C3" s="65"/>
      <c r="D3" s="65"/>
      <c r="E3" s="65"/>
      <c r="F3" s="65"/>
      <c r="G3" s="65"/>
      <c r="H3" s="65"/>
      <c r="I3" s="65"/>
      <c r="J3" s="167" t="s">
        <v>90</v>
      </c>
    </row>
    <row r="4" spans="1:10" ht="20.25" customHeight="1">
      <c r="A4" s="266">
        <v>41782</v>
      </c>
      <c r="B4" s="267"/>
      <c r="C4" s="66" t="s">
        <v>45</v>
      </c>
      <c r="D4" s="270" t="s">
        <v>156</v>
      </c>
      <c r="E4" s="271"/>
      <c r="F4" s="271"/>
      <c r="G4" s="271"/>
      <c r="H4" s="272"/>
      <c r="I4" s="67">
        <v>6.9</v>
      </c>
      <c r="J4" s="68" t="s">
        <v>46</v>
      </c>
    </row>
    <row r="5" spans="1:10" ht="20.25" customHeight="1" thickBot="1">
      <c r="A5" s="268"/>
      <c r="B5" s="269"/>
      <c r="C5" s="69" t="s">
        <v>47</v>
      </c>
      <c r="D5" s="273"/>
      <c r="E5" s="274"/>
      <c r="F5" s="274"/>
      <c r="G5" s="274"/>
      <c r="H5" s="275"/>
      <c r="I5" s="276" t="s">
        <v>211</v>
      </c>
      <c r="J5" s="277"/>
    </row>
    <row r="6" spans="1:10" s="1" customFormat="1">
      <c r="A6" s="278" t="s">
        <v>48</v>
      </c>
      <c r="B6" s="280" t="s">
        <v>49</v>
      </c>
      <c r="C6" s="70" t="s">
        <v>50</v>
      </c>
      <c r="D6" s="282" t="s">
        <v>31</v>
      </c>
      <c r="E6" s="282" t="s">
        <v>0</v>
      </c>
      <c r="F6" s="284" t="s">
        <v>51</v>
      </c>
      <c r="G6" s="286" t="s">
        <v>52</v>
      </c>
      <c r="H6" s="288" t="s">
        <v>53</v>
      </c>
      <c r="I6" s="290" t="s">
        <v>54</v>
      </c>
      <c r="J6" s="291"/>
    </row>
    <row r="7" spans="1:10" s="1" customFormat="1" ht="13.5" thickBot="1">
      <c r="A7" s="279"/>
      <c r="B7" s="281"/>
      <c r="C7" s="71" t="s">
        <v>55</v>
      </c>
      <c r="D7" s="283"/>
      <c r="E7" s="283"/>
      <c r="F7" s="285"/>
      <c r="G7" s="287"/>
      <c r="H7" s="289"/>
      <c r="I7" s="72" t="s">
        <v>56</v>
      </c>
      <c r="J7" s="73" t="s">
        <v>57</v>
      </c>
    </row>
    <row r="8" spans="1:10" s="82" customFormat="1" ht="27.75" customHeight="1">
      <c r="A8" s="74">
        <v>1</v>
      </c>
      <c r="B8" s="75">
        <v>1</v>
      </c>
      <c r="C8" s="76" t="s">
        <v>168</v>
      </c>
      <c r="D8" s="76" t="s">
        <v>142</v>
      </c>
      <c r="E8" s="76" t="s">
        <v>141</v>
      </c>
      <c r="F8" s="77" t="s">
        <v>5</v>
      </c>
      <c r="G8" s="78">
        <v>2.4305555555554914E-3</v>
      </c>
      <c r="H8" s="79">
        <f>PRODUCT(I$4/G8/24)</f>
        <v>118.28571428571742</v>
      </c>
      <c r="I8" s="80" t="s">
        <v>58</v>
      </c>
      <c r="J8" s="81" t="s">
        <v>58</v>
      </c>
    </row>
    <row r="9" spans="1:10" s="82" customFormat="1" ht="27.75" customHeight="1">
      <c r="A9" s="74">
        <v>2</v>
      </c>
      <c r="B9" s="75">
        <v>23</v>
      </c>
      <c r="C9" s="76" t="s">
        <v>170</v>
      </c>
      <c r="D9" s="76" t="s">
        <v>171</v>
      </c>
      <c r="E9" s="76" t="s">
        <v>109</v>
      </c>
      <c r="F9" s="77" t="s">
        <v>5</v>
      </c>
      <c r="G9" s="83">
        <v>2.4918981481482083E-3</v>
      </c>
      <c r="H9" s="84">
        <f>PRODUCT(I$4/G9/24)</f>
        <v>115.3738968880604</v>
      </c>
      <c r="I9" s="85">
        <f>SUM(G9) - (G$8)</f>
        <v>6.1342592592716905E-5</v>
      </c>
      <c r="J9" s="86">
        <f>SUM(G9) - (G8)</f>
        <v>6.1342592592716905E-5</v>
      </c>
    </row>
    <row r="10" spans="1:10" s="82" customFormat="1" ht="27.75" customHeight="1">
      <c r="A10" s="74">
        <v>3</v>
      </c>
      <c r="B10" s="75">
        <v>2</v>
      </c>
      <c r="C10" s="76" t="s">
        <v>128</v>
      </c>
      <c r="D10" s="76" t="s">
        <v>9</v>
      </c>
      <c r="E10" s="76" t="s">
        <v>7</v>
      </c>
      <c r="F10" s="77" t="s">
        <v>5</v>
      </c>
      <c r="G10" s="83">
        <v>2.515046296296175E-3</v>
      </c>
      <c r="H10" s="84">
        <f t="shared" ref="H10:H32" si="0">PRODUCT(I$4/G10/24)</f>
        <v>114.31201104464428</v>
      </c>
      <c r="I10" s="85">
        <f>SUM(G10) - (G$8)</f>
        <v>8.4490740740683634E-5</v>
      </c>
      <c r="J10" s="86">
        <f>SUM(G10) - (G9)</f>
        <v>2.3148148147966729E-5</v>
      </c>
    </row>
    <row r="11" spans="1:10" s="82" customFormat="1" ht="27.75" customHeight="1">
      <c r="A11" s="74">
        <v>4</v>
      </c>
      <c r="B11" s="75">
        <v>5</v>
      </c>
      <c r="C11" s="76" t="s">
        <v>4</v>
      </c>
      <c r="D11" s="76" t="s">
        <v>9</v>
      </c>
      <c r="E11" s="76" t="s">
        <v>7</v>
      </c>
      <c r="F11" s="77" t="s">
        <v>5</v>
      </c>
      <c r="G11" s="83">
        <v>2.5567129629628926E-3</v>
      </c>
      <c r="H11" s="84">
        <f t="shared" si="0"/>
        <v>112.44907197827381</v>
      </c>
      <c r="I11" s="85">
        <f t="shared" ref="I11:I32" si="1">SUM(G11) - (G$8)</f>
        <v>1.2615740740740122E-4</v>
      </c>
      <c r="J11" s="86">
        <f t="shared" ref="J11:J32" si="2">SUM(G11) - (G10)</f>
        <v>4.1666666666717589E-5</v>
      </c>
    </row>
    <row r="12" spans="1:10" s="82" customFormat="1" ht="27.75" customHeight="1">
      <c r="A12" s="74">
        <v>5</v>
      </c>
      <c r="B12" s="75">
        <v>4</v>
      </c>
      <c r="C12" s="76" t="s">
        <v>139</v>
      </c>
      <c r="D12" s="76" t="s">
        <v>146</v>
      </c>
      <c r="E12" s="76" t="s">
        <v>140</v>
      </c>
      <c r="F12" s="77" t="s">
        <v>5</v>
      </c>
      <c r="G12" s="83">
        <v>2.6296296296296484E-3</v>
      </c>
      <c r="H12" s="84">
        <f t="shared" si="0"/>
        <v>109.33098591549218</v>
      </c>
      <c r="I12" s="85">
        <f t="shared" si="1"/>
        <v>1.99074074074157E-4</v>
      </c>
      <c r="J12" s="86">
        <f t="shared" si="2"/>
        <v>7.2916666666755781E-5</v>
      </c>
    </row>
    <row r="13" spans="1:10" s="82" customFormat="1" ht="27.75" customHeight="1">
      <c r="A13" s="74">
        <v>6</v>
      </c>
      <c r="B13" s="75">
        <v>9</v>
      </c>
      <c r="C13" s="76" t="s">
        <v>8</v>
      </c>
      <c r="D13" s="76" t="s">
        <v>9</v>
      </c>
      <c r="E13" s="76" t="s">
        <v>7</v>
      </c>
      <c r="F13" s="77" t="s">
        <v>5</v>
      </c>
      <c r="G13" s="83">
        <v>2.6412037037036873E-3</v>
      </c>
      <c r="H13" s="84">
        <f t="shared" si="0"/>
        <v>108.8518843120077</v>
      </c>
      <c r="I13" s="85">
        <f t="shared" si="1"/>
        <v>2.1064814814819588E-4</v>
      </c>
      <c r="J13" s="86">
        <f t="shared" si="2"/>
        <v>1.1574074074038876E-5</v>
      </c>
    </row>
    <row r="14" spans="1:10" s="82" customFormat="1" ht="27.75" customHeight="1">
      <c r="A14" s="74">
        <v>7</v>
      </c>
      <c r="B14" s="75">
        <v>6</v>
      </c>
      <c r="C14" s="76" t="s">
        <v>26</v>
      </c>
      <c r="D14" s="76" t="s">
        <v>10</v>
      </c>
      <c r="E14" s="76" t="s">
        <v>100</v>
      </c>
      <c r="F14" s="77" t="s">
        <v>5</v>
      </c>
      <c r="G14" s="83">
        <v>2.6701388888887845E-3</v>
      </c>
      <c r="H14" s="84">
        <f t="shared" si="0"/>
        <v>107.67230169051136</v>
      </c>
      <c r="I14" s="85">
        <f t="shared" si="1"/>
        <v>2.3958333333329307E-4</v>
      </c>
      <c r="J14" s="86">
        <f t="shared" si="2"/>
        <v>2.893518518509719E-5</v>
      </c>
    </row>
    <row r="15" spans="1:10" s="82" customFormat="1" ht="27.75" customHeight="1">
      <c r="A15" s="74">
        <v>8</v>
      </c>
      <c r="B15" s="75">
        <v>15</v>
      </c>
      <c r="C15" s="76" t="s">
        <v>96</v>
      </c>
      <c r="D15" s="76" t="s">
        <v>97</v>
      </c>
      <c r="E15" s="76" t="s">
        <v>98</v>
      </c>
      <c r="F15" s="77" t="s">
        <v>13</v>
      </c>
      <c r="G15" s="83">
        <v>2.6724537037038365E-3</v>
      </c>
      <c r="H15" s="84">
        <f t="shared" si="0"/>
        <v>107.57903854481926</v>
      </c>
      <c r="I15" s="85">
        <f t="shared" si="1"/>
        <v>2.4189814814834509E-4</v>
      </c>
      <c r="J15" s="86">
        <f t="shared" si="2"/>
        <v>2.3148148150520242E-6</v>
      </c>
    </row>
    <row r="16" spans="1:10" s="82" customFormat="1" ht="27.75" customHeight="1">
      <c r="A16" s="74">
        <v>9</v>
      </c>
      <c r="B16" s="75">
        <v>11</v>
      </c>
      <c r="C16" s="76" t="s">
        <v>14</v>
      </c>
      <c r="D16" s="76" t="s">
        <v>121</v>
      </c>
      <c r="E16" s="76" t="s">
        <v>204</v>
      </c>
      <c r="F16" s="77" t="s">
        <v>5</v>
      </c>
      <c r="G16" s="83">
        <v>2.6874999999999538E-3</v>
      </c>
      <c r="H16" s="84">
        <f t="shared" si="0"/>
        <v>106.97674418604835</v>
      </c>
      <c r="I16" s="85">
        <f t="shared" si="1"/>
        <v>2.5694444444446241E-4</v>
      </c>
      <c r="J16" s="86">
        <f t="shared" si="2"/>
        <v>1.5046296296117312E-5</v>
      </c>
    </row>
    <row r="17" spans="1:10" s="82" customFormat="1" ht="27.75" customHeight="1">
      <c r="A17" s="74">
        <v>10</v>
      </c>
      <c r="B17" s="75">
        <v>8</v>
      </c>
      <c r="C17" s="76" t="s">
        <v>133</v>
      </c>
      <c r="D17" s="76" t="s">
        <v>135</v>
      </c>
      <c r="E17" s="76" t="s">
        <v>136</v>
      </c>
      <c r="F17" s="77" t="s">
        <v>5</v>
      </c>
      <c r="G17" s="83">
        <v>2.7638888888888991E-3</v>
      </c>
      <c r="H17" s="84">
        <f t="shared" si="0"/>
        <v>104.02010050251219</v>
      </c>
      <c r="I17" s="85">
        <f t="shared" si="1"/>
        <v>3.3333333333340764E-4</v>
      </c>
      <c r="J17" s="86">
        <f t="shared" si="2"/>
        <v>7.6388888888945239E-5</v>
      </c>
    </row>
    <row r="18" spans="1:10" s="82" customFormat="1" ht="27.75" customHeight="1">
      <c r="A18" s="74">
        <v>11</v>
      </c>
      <c r="B18" s="75">
        <v>10</v>
      </c>
      <c r="C18" s="76" t="s">
        <v>123</v>
      </c>
      <c r="D18" s="76" t="s">
        <v>9</v>
      </c>
      <c r="E18" s="76" t="s">
        <v>25</v>
      </c>
      <c r="F18" s="77" t="s">
        <v>5</v>
      </c>
      <c r="G18" s="83">
        <v>2.8113425925925251E-3</v>
      </c>
      <c r="H18" s="84">
        <f t="shared" si="0"/>
        <v>102.2643062988909</v>
      </c>
      <c r="I18" s="85">
        <f t="shared" si="1"/>
        <v>3.8078703703703365E-4</v>
      </c>
      <c r="J18" s="86">
        <f t="shared" si="2"/>
        <v>4.7453703703626005E-5</v>
      </c>
    </row>
    <row r="19" spans="1:10" s="82" customFormat="1" ht="27.75" customHeight="1">
      <c r="A19" s="74">
        <v>12</v>
      </c>
      <c r="B19" s="75">
        <v>17</v>
      </c>
      <c r="C19" s="76" t="s">
        <v>11</v>
      </c>
      <c r="D19" s="76" t="s">
        <v>12</v>
      </c>
      <c r="E19" s="76" t="s">
        <v>35</v>
      </c>
      <c r="F19" s="77" t="s">
        <v>13</v>
      </c>
      <c r="G19" s="83">
        <v>2.8356481481481843E-3</v>
      </c>
      <c r="H19" s="84">
        <f t="shared" si="0"/>
        <v>101.38775510203953</v>
      </c>
      <c r="I19" s="85">
        <f t="shared" si="1"/>
        <v>4.0509259259269292E-4</v>
      </c>
      <c r="J19" s="86">
        <f t="shared" si="2"/>
        <v>2.4305555555659275E-5</v>
      </c>
    </row>
    <row r="20" spans="1:10" s="82" customFormat="1" ht="27.75" customHeight="1">
      <c r="A20" s="74">
        <v>13</v>
      </c>
      <c r="B20" s="75">
        <v>14</v>
      </c>
      <c r="C20" s="76" t="s">
        <v>105</v>
      </c>
      <c r="D20" s="76" t="s">
        <v>9</v>
      </c>
      <c r="E20" s="76" t="s">
        <v>25</v>
      </c>
      <c r="F20" s="77" t="s">
        <v>5</v>
      </c>
      <c r="G20" s="83">
        <v>2.8483796296295827E-3</v>
      </c>
      <c r="H20" s="84">
        <f t="shared" si="0"/>
        <v>100.93457943925399</v>
      </c>
      <c r="I20" s="85">
        <f t="shared" si="1"/>
        <v>4.1782407407409128E-4</v>
      </c>
      <c r="J20" s="86">
        <f t="shared" si="2"/>
        <v>1.2731481481398355E-5</v>
      </c>
    </row>
    <row r="21" spans="1:10" s="82" customFormat="1" ht="27.75" customHeight="1">
      <c r="A21" s="74">
        <v>14</v>
      </c>
      <c r="B21" s="75">
        <v>3</v>
      </c>
      <c r="C21" s="76" t="s">
        <v>6</v>
      </c>
      <c r="D21" s="76" t="s">
        <v>174</v>
      </c>
      <c r="E21" s="76" t="s">
        <v>109</v>
      </c>
      <c r="F21" s="77" t="s">
        <v>5</v>
      </c>
      <c r="G21" s="83">
        <v>2.8506944444445237E-3</v>
      </c>
      <c r="H21" s="84">
        <f t="shared" si="0"/>
        <v>100.85261875760987</v>
      </c>
      <c r="I21" s="85">
        <f t="shared" si="1"/>
        <v>4.2013888888903228E-4</v>
      </c>
      <c r="J21" s="86">
        <f t="shared" si="2"/>
        <v>2.3148148149410019E-6</v>
      </c>
    </row>
    <row r="22" spans="1:10" s="82" customFormat="1" ht="27.75" customHeight="1">
      <c r="A22" s="74">
        <v>15</v>
      </c>
      <c r="B22" s="75">
        <v>21</v>
      </c>
      <c r="C22" s="76" t="s">
        <v>23</v>
      </c>
      <c r="D22" s="76" t="s">
        <v>27</v>
      </c>
      <c r="E22" s="76" t="s">
        <v>206</v>
      </c>
      <c r="F22" s="77" t="s">
        <v>16</v>
      </c>
      <c r="G22" s="83">
        <v>2.8622685185184515E-3</v>
      </c>
      <c r="H22" s="84">
        <f t="shared" si="0"/>
        <v>100.44480388192714</v>
      </c>
      <c r="I22" s="85">
        <f t="shared" si="1"/>
        <v>4.3171296296296013E-4</v>
      </c>
      <c r="J22" s="86">
        <f t="shared" si="2"/>
        <v>1.1574074073927854E-5</v>
      </c>
    </row>
    <row r="23" spans="1:10" s="82" customFormat="1" ht="27.75" customHeight="1">
      <c r="A23" s="74">
        <v>16</v>
      </c>
      <c r="B23" s="75">
        <v>22</v>
      </c>
      <c r="C23" s="76" t="s">
        <v>19</v>
      </c>
      <c r="D23" s="76" t="s">
        <v>9</v>
      </c>
      <c r="E23" s="76" t="s">
        <v>20</v>
      </c>
      <c r="F23" s="77" t="s">
        <v>16</v>
      </c>
      <c r="G23" s="83">
        <v>2.9768518518519249E-3</v>
      </c>
      <c r="H23" s="84">
        <f t="shared" si="0"/>
        <v>96.578538102641502</v>
      </c>
      <c r="I23" s="85">
        <f t="shared" si="1"/>
        <v>5.462962962964335E-4</v>
      </c>
      <c r="J23" s="86">
        <f t="shared" si="2"/>
        <v>1.1458333333347337E-4</v>
      </c>
    </row>
    <row r="24" spans="1:10" s="82" customFormat="1" ht="27.75" customHeight="1">
      <c r="A24" s="74">
        <v>17</v>
      </c>
      <c r="B24" s="75">
        <v>16</v>
      </c>
      <c r="C24" s="76" t="s">
        <v>104</v>
      </c>
      <c r="D24" s="76" t="s">
        <v>103</v>
      </c>
      <c r="E24" s="76" t="s">
        <v>98</v>
      </c>
      <c r="F24" s="77" t="s">
        <v>13</v>
      </c>
      <c r="G24" s="83">
        <v>2.9942129629629832E-3</v>
      </c>
      <c r="H24" s="84">
        <f t="shared" si="0"/>
        <v>96.018554310010941</v>
      </c>
      <c r="I24" s="85">
        <f t="shared" si="1"/>
        <v>5.6365740740749182E-4</v>
      </c>
      <c r="J24" s="86">
        <f t="shared" si="2"/>
        <v>1.7361111111058314E-5</v>
      </c>
    </row>
    <row r="25" spans="1:10" s="82" customFormat="1" ht="27.75" customHeight="1">
      <c r="A25" s="74">
        <v>18</v>
      </c>
      <c r="B25" s="75">
        <v>7</v>
      </c>
      <c r="C25" s="76" t="s">
        <v>144</v>
      </c>
      <c r="D25" s="76" t="s">
        <v>177</v>
      </c>
      <c r="E25" s="76" t="s">
        <v>7</v>
      </c>
      <c r="F25" s="77" t="s">
        <v>5</v>
      </c>
      <c r="G25" s="83">
        <v>3.0069444444444926E-3</v>
      </c>
      <c r="H25" s="84">
        <f t="shared" si="0"/>
        <v>95.61200923787375</v>
      </c>
      <c r="I25" s="85">
        <f t="shared" si="1"/>
        <v>5.7638888888900119E-4</v>
      </c>
      <c r="J25" s="86">
        <f t="shared" si="2"/>
        <v>1.2731481481509377E-5</v>
      </c>
    </row>
    <row r="26" spans="1:10" s="82" customFormat="1" ht="27.75" customHeight="1">
      <c r="A26" s="74">
        <v>19</v>
      </c>
      <c r="B26" s="75">
        <v>19</v>
      </c>
      <c r="C26" s="76" t="s">
        <v>113</v>
      </c>
      <c r="D26" s="76" t="s">
        <v>9</v>
      </c>
      <c r="E26" s="76" t="s">
        <v>15</v>
      </c>
      <c r="F26" s="77" t="s">
        <v>13</v>
      </c>
      <c r="G26" s="83">
        <v>3.0347222222223413E-3</v>
      </c>
      <c r="H26" s="84">
        <f t="shared" si="0"/>
        <v>94.736842105259441</v>
      </c>
      <c r="I26" s="85">
        <f t="shared" si="1"/>
        <v>6.0416666666684993E-4</v>
      </c>
      <c r="J26" s="86">
        <f t="shared" si="2"/>
        <v>2.7777777777848733E-5</v>
      </c>
    </row>
    <row r="27" spans="1:10" s="82" customFormat="1" ht="27.75" customHeight="1">
      <c r="A27" s="74">
        <v>20</v>
      </c>
      <c r="B27" s="75">
        <v>26</v>
      </c>
      <c r="C27" s="76" t="s">
        <v>202</v>
      </c>
      <c r="D27" s="76" t="s">
        <v>9</v>
      </c>
      <c r="E27" s="76" t="s">
        <v>21</v>
      </c>
      <c r="F27" s="77" t="s">
        <v>16</v>
      </c>
      <c r="G27" s="83">
        <v>3.0405092592592498E-3</v>
      </c>
      <c r="H27" s="84">
        <f t="shared" si="0"/>
        <v>94.556528359345563</v>
      </c>
      <c r="I27" s="85">
        <f t="shared" si="1"/>
        <v>6.0995370370375834E-4</v>
      </c>
      <c r="J27" s="86">
        <f t="shared" si="2"/>
        <v>5.7870370369084156E-6</v>
      </c>
    </row>
    <row r="28" spans="1:10" s="82" customFormat="1" ht="27.75" customHeight="1">
      <c r="A28" s="74">
        <v>21</v>
      </c>
      <c r="B28" s="75">
        <v>20</v>
      </c>
      <c r="C28" s="76" t="s">
        <v>115</v>
      </c>
      <c r="D28" s="76" t="s">
        <v>116</v>
      </c>
      <c r="E28" s="76" t="s">
        <v>118</v>
      </c>
      <c r="F28" s="77" t="s">
        <v>13</v>
      </c>
      <c r="G28" s="83">
        <v>3.0775462962964184E-3</v>
      </c>
      <c r="H28" s="84">
        <f t="shared" si="0"/>
        <v>93.418578412933485</v>
      </c>
      <c r="I28" s="85">
        <f t="shared" si="1"/>
        <v>6.46990740740927E-4</v>
      </c>
      <c r="J28" s="86">
        <f t="shared" si="2"/>
        <v>3.7037037037168652E-5</v>
      </c>
    </row>
    <row r="29" spans="1:10" s="82" customFormat="1" ht="27.75" customHeight="1">
      <c r="A29" s="74">
        <v>22</v>
      </c>
      <c r="B29" s="75">
        <v>27</v>
      </c>
      <c r="C29" s="76" t="s">
        <v>107</v>
      </c>
      <c r="D29" s="76" t="s">
        <v>9</v>
      </c>
      <c r="E29" s="76" t="s">
        <v>18</v>
      </c>
      <c r="F29" s="77" t="s">
        <v>16</v>
      </c>
      <c r="G29" s="83">
        <v>3.1412037037036322E-3</v>
      </c>
      <c r="H29" s="84">
        <f t="shared" si="0"/>
        <v>91.525423728815653</v>
      </c>
      <c r="I29" s="85">
        <f t="shared" si="1"/>
        <v>7.1064814814814081E-4</v>
      </c>
      <c r="J29" s="86">
        <f t="shared" si="2"/>
        <v>6.3657407407213817E-5</v>
      </c>
    </row>
    <row r="30" spans="1:10" s="82" customFormat="1" ht="27.75" customHeight="1">
      <c r="A30" s="74">
        <v>23</v>
      </c>
      <c r="B30" s="75">
        <v>12</v>
      </c>
      <c r="C30" s="76" t="s">
        <v>169</v>
      </c>
      <c r="D30" s="76" t="s">
        <v>138</v>
      </c>
      <c r="E30" s="76" t="s">
        <v>172</v>
      </c>
      <c r="F30" s="77" t="s">
        <v>5</v>
      </c>
      <c r="G30" s="83">
        <v>3.1921296296296697E-3</v>
      </c>
      <c r="H30" s="84">
        <f t="shared" si="0"/>
        <v>90.065264684552901</v>
      </c>
      <c r="I30" s="85">
        <f t="shared" si="1"/>
        <v>7.6157407407417832E-4</v>
      </c>
      <c r="J30" s="86">
        <f t="shared" si="2"/>
        <v>5.0925925926037507E-5</v>
      </c>
    </row>
    <row r="31" spans="1:10" s="82" customFormat="1" ht="27.75" customHeight="1">
      <c r="A31" s="74">
        <v>24</v>
      </c>
      <c r="B31" s="75">
        <v>25</v>
      </c>
      <c r="C31" s="76" t="s">
        <v>125</v>
      </c>
      <c r="D31" s="76" t="s">
        <v>9</v>
      </c>
      <c r="E31" s="76" t="s">
        <v>127</v>
      </c>
      <c r="F31" s="77" t="s">
        <v>16</v>
      </c>
      <c r="G31" s="83">
        <v>3.4965277777778692E-3</v>
      </c>
      <c r="H31" s="84">
        <f t="shared" si="0"/>
        <v>82.224428997018705</v>
      </c>
      <c r="I31" s="85">
        <f t="shared" si="1"/>
        <v>1.0659722222223778E-3</v>
      </c>
      <c r="J31" s="86">
        <f t="shared" si="2"/>
        <v>3.0439814814819943E-4</v>
      </c>
    </row>
    <row r="32" spans="1:10" s="82" customFormat="1" ht="27.75" customHeight="1">
      <c r="A32" s="74">
        <v>25</v>
      </c>
      <c r="B32" s="75">
        <v>24</v>
      </c>
      <c r="C32" s="76" t="s">
        <v>130</v>
      </c>
      <c r="D32" s="76" t="s">
        <v>9</v>
      </c>
      <c r="E32" s="76" t="s">
        <v>17</v>
      </c>
      <c r="F32" s="77" t="s">
        <v>16</v>
      </c>
      <c r="G32" s="83">
        <v>3.5763888888887818E-3</v>
      </c>
      <c r="H32" s="84">
        <f t="shared" si="0"/>
        <v>80.388349514565519</v>
      </c>
      <c r="I32" s="85">
        <f t="shared" si="1"/>
        <v>1.1458333333332904E-3</v>
      </c>
      <c r="J32" s="86">
        <f t="shared" si="2"/>
        <v>7.9861111110912653E-5</v>
      </c>
    </row>
    <row r="34" spans="2:10" ht="13.5" thickBot="1"/>
    <row r="35" spans="2:10" ht="29.25" customHeight="1" thickBot="1">
      <c r="B35" s="13" t="s">
        <v>59</v>
      </c>
      <c r="C35" s="13"/>
      <c r="E35" s="13" t="s">
        <v>153</v>
      </c>
      <c r="F35" s="89"/>
      <c r="G35" s="89"/>
      <c r="I35" s="263"/>
      <c r="J35" s="264"/>
    </row>
  </sheetData>
  <sortState ref="B8:G32">
    <sortCondition ref="G8:G32"/>
  </sortState>
  <mergeCells count="13">
    <mergeCell ref="I35:J35"/>
    <mergeCell ref="H6:H7"/>
    <mergeCell ref="I6:J6"/>
    <mergeCell ref="D2:J2"/>
    <mergeCell ref="A4:B5"/>
    <mergeCell ref="D4:H5"/>
    <mergeCell ref="I5:J5"/>
    <mergeCell ref="A6:A7"/>
    <mergeCell ref="B6:B7"/>
    <mergeCell ref="D6:D7"/>
    <mergeCell ref="E6:E7"/>
    <mergeCell ref="F6:F7"/>
    <mergeCell ref="G6:G7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8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selection activeCell="B8" sqref="B8"/>
    </sheetView>
  </sheetViews>
  <sheetFormatPr defaultRowHeight="12.75"/>
  <cols>
    <col min="1" max="1" width="3.125" style="63" customWidth="1"/>
    <col min="2" max="2" width="4.875" style="87" customWidth="1"/>
    <col min="3" max="3" width="21.75" style="63" customWidth="1"/>
    <col min="4" max="4" width="16.25" style="63" customWidth="1"/>
    <col min="5" max="5" width="12.875" style="63" customWidth="1"/>
    <col min="6" max="6" width="6.25" style="63" customWidth="1"/>
    <col min="7" max="7" width="6.75" style="63" customWidth="1"/>
    <col min="8" max="8" width="5.125" style="88" customWidth="1"/>
    <col min="9" max="10" width="7.5" style="63" customWidth="1"/>
  </cols>
  <sheetData>
    <row r="1" spans="1:10" ht="25.5">
      <c r="B1" s="43"/>
      <c r="C1" s="43"/>
      <c r="D1" s="43"/>
      <c r="E1" s="43"/>
      <c r="F1" s="43"/>
      <c r="G1" s="43"/>
      <c r="H1" s="43"/>
      <c r="I1" s="43"/>
      <c r="J1" s="18" t="s">
        <v>88</v>
      </c>
    </row>
    <row r="2" spans="1:10" ht="48" customHeight="1">
      <c r="B2" s="64"/>
      <c r="C2" s="64"/>
      <c r="D2" s="265" t="s">
        <v>154</v>
      </c>
      <c r="E2" s="265"/>
      <c r="F2" s="265"/>
      <c r="G2" s="265"/>
      <c r="H2" s="265"/>
      <c r="I2" s="265"/>
      <c r="J2" s="265"/>
    </row>
    <row r="3" spans="1:10" ht="27" thickBot="1">
      <c r="B3" s="65"/>
      <c r="C3" s="65"/>
      <c r="D3" s="65"/>
      <c r="E3" s="65"/>
      <c r="F3" s="65"/>
      <c r="G3" s="65"/>
      <c r="H3" s="65"/>
      <c r="I3" s="65"/>
      <c r="J3" s="167" t="s">
        <v>90</v>
      </c>
    </row>
    <row r="4" spans="1:10" ht="20.25" customHeight="1">
      <c r="A4" s="266">
        <v>41782</v>
      </c>
      <c r="B4" s="267"/>
      <c r="C4" s="66" t="s">
        <v>45</v>
      </c>
      <c r="D4" s="270" t="s">
        <v>157</v>
      </c>
      <c r="E4" s="271"/>
      <c r="F4" s="271"/>
      <c r="G4" s="271"/>
      <c r="H4" s="272"/>
      <c r="I4" s="67">
        <v>5.25</v>
      </c>
      <c r="J4" s="68" t="s">
        <v>46</v>
      </c>
    </row>
    <row r="5" spans="1:10" ht="20.25" customHeight="1" thickBot="1">
      <c r="A5" s="268"/>
      <c r="B5" s="269"/>
      <c r="C5" s="69" t="s">
        <v>47</v>
      </c>
      <c r="D5" s="273"/>
      <c r="E5" s="274"/>
      <c r="F5" s="274"/>
      <c r="G5" s="274"/>
      <c r="H5" s="275"/>
      <c r="I5" s="276" t="s">
        <v>211</v>
      </c>
      <c r="J5" s="277"/>
    </row>
    <row r="6" spans="1:10" s="1" customFormat="1">
      <c r="A6" s="278" t="s">
        <v>48</v>
      </c>
      <c r="B6" s="280" t="s">
        <v>49</v>
      </c>
      <c r="C6" s="70" t="s">
        <v>50</v>
      </c>
      <c r="D6" s="282" t="s">
        <v>31</v>
      </c>
      <c r="E6" s="282" t="s">
        <v>0</v>
      </c>
      <c r="F6" s="284" t="s">
        <v>51</v>
      </c>
      <c r="G6" s="286" t="s">
        <v>52</v>
      </c>
      <c r="H6" s="288" t="s">
        <v>53</v>
      </c>
      <c r="I6" s="290" t="s">
        <v>54</v>
      </c>
      <c r="J6" s="291"/>
    </row>
    <row r="7" spans="1:10" s="1" customFormat="1" ht="13.5" thickBot="1">
      <c r="A7" s="279"/>
      <c r="B7" s="281"/>
      <c r="C7" s="71" t="s">
        <v>55</v>
      </c>
      <c r="D7" s="283"/>
      <c r="E7" s="283"/>
      <c r="F7" s="285"/>
      <c r="G7" s="287"/>
      <c r="H7" s="289"/>
      <c r="I7" s="72" t="s">
        <v>56</v>
      </c>
      <c r="J7" s="73" t="s">
        <v>57</v>
      </c>
    </row>
    <row r="8" spans="1:10" s="82" customFormat="1" ht="27.75" customHeight="1">
      <c r="A8" s="74">
        <v>1</v>
      </c>
      <c r="B8" s="75">
        <v>23</v>
      </c>
      <c r="C8" s="76" t="s">
        <v>170</v>
      </c>
      <c r="D8" s="76" t="s">
        <v>171</v>
      </c>
      <c r="E8" s="76" t="s">
        <v>109</v>
      </c>
      <c r="F8" s="77" t="s">
        <v>5</v>
      </c>
      <c r="G8" s="78">
        <v>1.8206018518518441E-3</v>
      </c>
      <c r="H8" s="79">
        <f>PRODUCT(I$4/G8/24)</f>
        <v>120.15257469802975</v>
      </c>
      <c r="I8" s="80" t="s">
        <v>58</v>
      </c>
      <c r="J8" s="81" t="s">
        <v>58</v>
      </c>
    </row>
    <row r="9" spans="1:10" s="82" customFormat="1" ht="27.75" customHeight="1">
      <c r="A9" s="74">
        <v>2</v>
      </c>
      <c r="B9" s="75">
        <v>1</v>
      </c>
      <c r="C9" s="76" t="s">
        <v>168</v>
      </c>
      <c r="D9" s="76" t="s">
        <v>142</v>
      </c>
      <c r="E9" s="76" t="s">
        <v>141</v>
      </c>
      <c r="F9" s="77" t="s">
        <v>5</v>
      </c>
      <c r="G9" s="83">
        <v>1.8530092592592418E-3</v>
      </c>
      <c r="H9" s="84">
        <f>PRODUCT(I$4/G9/24)</f>
        <v>118.05121798875814</v>
      </c>
      <c r="I9" s="85">
        <f>SUM(G9) - (G$8)</f>
        <v>3.240740740739767E-5</v>
      </c>
      <c r="J9" s="86">
        <f>SUM(G9) - (G8)</f>
        <v>3.240740740739767E-5</v>
      </c>
    </row>
    <row r="10" spans="1:10" s="82" customFormat="1" ht="27.75" customHeight="1">
      <c r="A10" s="74">
        <v>3</v>
      </c>
      <c r="B10" s="75">
        <v>2</v>
      </c>
      <c r="C10" s="76" t="s">
        <v>128</v>
      </c>
      <c r="D10" s="76" t="s">
        <v>9</v>
      </c>
      <c r="E10" s="76" t="s">
        <v>7</v>
      </c>
      <c r="F10" s="77" t="s">
        <v>5</v>
      </c>
      <c r="G10" s="83">
        <v>1.879629629629509E-3</v>
      </c>
      <c r="H10" s="84">
        <f t="shared" ref="H10:H32" si="0">PRODUCT(I$4/G10/24)</f>
        <v>116.37931034483506</v>
      </c>
      <c r="I10" s="85">
        <f>SUM(G10) - (G$8)</f>
        <v>5.902777777766488E-5</v>
      </c>
      <c r="J10" s="86">
        <f>SUM(G10) - (G9)</f>
        <v>2.662037037026721E-5</v>
      </c>
    </row>
    <row r="11" spans="1:10" s="82" customFormat="1" ht="27.75" customHeight="1">
      <c r="A11" s="74">
        <v>4</v>
      </c>
      <c r="B11" s="75">
        <v>5</v>
      </c>
      <c r="C11" s="76" t="s">
        <v>4</v>
      </c>
      <c r="D11" s="76" t="s">
        <v>9</v>
      </c>
      <c r="E11" s="76" t="s">
        <v>7</v>
      </c>
      <c r="F11" s="77" t="s">
        <v>5</v>
      </c>
      <c r="G11" s="83">
        <v>1.8865740740739989E-3</v>
      </c>
      <c r="H11" s="84">
        <f t="shared" si="0"/>
        <v>115.9509202454034</v>
      </c>
      <c r="I11" s="85">
        <f t="shared" ref="I11:I32" si="1">SUM(G11) - (G$8)</f>
        <v>6.5972222222154819E-5</v>
      </c>
      <c r="J11" s="86">
        <f t="shared" ref="J11:J32" si="2">SUM(G11) - (G10)</f>
        <v>6.9444444444899389E-6</v>
      </c>
    </row>
    <row r="12" spans="1:10" s="82" customFormat="1" ht="27.75" customHeight="1">
      <c r="A12" s="74">
        <v>5</v>
      </c>
      <c r="B12" s="75">
        <v>9</v>
      </c>
      <c r="C12" s="76" t="s">
        <v>8</v>
      </c>
      <c r="D12" s="76" t="s">
        <v>9</v>
      </c>
      <c r="E12" s="76" t="s">
        <v>7</v>
      </c>
      <c r="F12" s="77" t="s">
        <v>5</v>
      </c>
      <c r="G12" s="83">
        <v>1.9560185185185652E-3</v>
      </c>
      <c r="H12" s="84">
        <f t="shared" si="0"/>
        <v>111.83431952662454</v>
      </c>
      <c r="I12" s="85">
        <f t="shared" si="1"/>
        <v>1.3541666666672114E-4</v>
      </c>
      <c r="J12" s="86">
        <f t="shared" si="2"/>
        <v>6.9444444444566322E-5</v>
      </c>
    </row>
    <row r="13" spans="1:10" s="82" customFormat="1" ht="27.75" customHeight="1">
      <c r="A13" s="74">
        <v>6</v>
      </c>
      <c r="B13" s="75">
        <v>6</v>
      </c>
      <c r="C13" s="76" t="s">
        <v>26</v>
      </c>
      <c r="D13" s="76" t="s">
        <v>10</v>
      </c>
      <c r="E13" s="76" t="s">
        <v>100</v>
      </c>
      <c r="F13" s="77" t="s">
        <v>5</v>
      </c>
      <c r="G13" s="83">
        <v>1.9571759259260357E-3</v>
      </c>
      <c r="H13" s="84">
        <f t="shared" si="0"/>
        <v>111.76818450620307</v>
      </c>
      <c r="I13" s="85">
        <f t="shared" si="1"/>
        <v>1.3657407407419164E-4</v>
      </c>
      <c r="J13" s="86">
        <f t="shared" si="2"/>
        <v>1.157407407470501E-6</v>
      </c>
    </row>
    <row r="14" spans="1:10" s="82" customFormat="1" ht="27.75" customHeight="1">
      <c r="A14" s="74">
        <v>7</v>
      </c>
      <c r="B14" s="75">
        <v>4</v>
      </c>
      <c r="C14" s="76" t="s">
        <v>139</v>
      </c>
      <c r="D14" s="76" t="s">
        <v>146</v>
      </c>
      <c r="E14" s="76" t="s">
        <v>140</v>
      </c>
      <c r="F14" s="77" t="s">
        <v>5</v>
      </c>
      <c r="G14" s="83">
        <v>1.9988425925925313E-3</v>
      </c>
      <c r="H14" s="84">
        <f t="shared" si="0"/>
        <v>109.43833236827203</v>
      </c>
      <c r="I14" s="85">
        <f t="shared" si="1"/>
        <v>1.7824074074068719E-4</v>
      </c>
      <c r="J14" s="86">
        <f t="shared" si="2"/>
        <v>4.1666666666495544E-5</v>
      </c>
    </row>
    <row r="15" spans="1:10" s="82" customFormat="1" ht="27.75" customHeight="1">
      <c r="A15" s="74">
        <v>8</v>
      </c>
      <c r="B15" s="75">
        <v>8</v>
      </c>
      <c r="C15" s="76" t="s">
        <v>133</v>
      </c>
      <c r="D15" s="76" t="s">
        <v>135</v>
      </c>
      <c r="E15" s="76" t="s">
        <v>136</v>
      </c>
      <c r="F15" s="77" t="s">
        <v>5</v>
      </c>
      <c r="G15" s="83">
        <v>2.0023148148148318E-3</v>
      </c>
      <c r="H15" s="84">
        <f t="shared" si="0"/>
        <v>109.24855491329389</v>
      </c>
      <c r="I15" s="85">
        <f t="shared" si="1"/>
        <v>1.8171296296298767E-4</v>
      </c>
      <c r="J15" s="86">
        <f t="shared" si="2"/>
        <v>3.4722222223004806E-6</v>
      </c>
    </row>
    <row r="16" spans="1:10" s="82" customFormat="1" ht="27.75" customHeight="1">
      <c r="A16" s="74">
        <v>9</v>
      </c>
      <c r="B16" s="75">
        <v>15</v>
      </c>
      <c r="C16" s="76" t="s">
        <v>96</v>
      </c>
      <c r="D16" s="76" t="s">
        <v>97</v>
      </c>
      <c r="E16" s="76" t="s">
        <v>98</v>
      </c>
      <c r="F16" s="77" t="s">
        <v>13</v>
      </c>
      <c r="G16" s="83">
        <v>2.0277777777777395E-3</v>
      </c>
      <c r="H16" s="84">
        <f t="shared" si="0"/>
        <v>107.87671232876916</v>
      </c>
      <c r="I16" s="85">
        <f t="shared" si="1"/>
        <v>2.071759259258954E-4</v>
      </c>
      <c r="J16" s="86">
        <f t="shared" si="2"/>
        <v>2.5462962962907731E-5</v>
      </c>
    </row>
    <row r="17" spans="1:10" s="82" customFormat="1" ht="27.75" customHeight="1">
      <c r="A17" s="74">
        <v>10</v>
      </c>
      <c r="B17" s="75">
        <v>10</v>
      </c>
      <c r="C17" s="76" t="s">
        <v>123</v>
      </c>
      <c r="D17" s="76" t="s">
        <v>9</v>
      </c>
      <c r="E17" s="76" t="s">
        <v>25</v>
      </c>
      <c r="F17" s="77" t="s">
        <v>5</v>
      </c>
      <c r="G17" s="83">
        <v>2.0578703703704182E-3</v>
      </c>
      <c r="H17" s="84">
        <f t="shared" si="0"/>
        <v>106.29921259842273</v>
      </c>
      <c r="I17" s="85">
        <f t="shared" si="1"/>
        <v>2.3726851851857411E-4</v>
      </c>
      <c r="J17" s="86">
        <f t="shared" si="2"/>
        <v>3.0092592592678713E-5</v>
      </c>
    </row>
    <row r="18" spans="1:10" s="82" customFormat="1" ht="27.75" customHeight="1">
      <c r="A18" s="74">
        <v>11</v>
      </c>
      <c r="B18" s="75">
        <v>3</v>
      </c>
      <c r="C18" s="76" t="s">
        <v>6</v>
      </c>
      <c r="D18" s="76" t="s">
        <v>174</v>
      </c>
      <c r="E18" s="76" t="s">
        <v>109</v>
      </c>
      <c r="F18" s="77" t="s">
        <v>5</v>
      </c>
      <c r="G18" s="83">
        <v>2.1053240740740442E-3</v>
      </c>
      <c r="H18" s="84">
        <f t="shared" si="0"/>
        <v>103.9032435404083</v>
      </c>
      <c r="I18" s="85">
        <f t="shared" si="1"/>
        <v>2.8472222222220012E-4</v>
      </c>
      <c r="J18" s="86">
        <f t="shared" si="2"/>
        <v>4.7453703703626005E-5</v>
      </c>
    </row>
    <row r="19" spans="1:10" s="82" customFormat="1" ht="27.75" customHeight="1">
      <c r="A19" s="74">
        <v>12</v>
      </c>
      <c r="B19" s="75">
        <v>14</v>
      </c>
      <c r="C19" s="76" t="s">
        <v>105</v>
      </c>
      <c r="D19" s="76" t="s">
        <v>9</v>
      </c>
      <c r="E19" s="76" t="s">
        <v>25</v>
      </c>
      <c r="F19" s="77" t="s">
        <v>5</v>
      </c>
      <c r="G19" s="83">
        <v>2.173611111111029E-3</v>
      </c>
      <c r="H19" s="84">
        <f t="shared" si="0"/>
        <v>100.63897763578655</v>
      </c>
      <c r="I19" s="85">
        <f t="shared" si="1"/>
        <v>3.5300925925918492E-4</v>
      </c>
      <c r="J19" s="86">
        <f t="shared" si="2"/>
        <v>6.8287037036984799E-5</v>
      </c>
    </row>
    <row r="20" spans="1:10" s="82" customFormat="1" ht="27.75" customHeight="1">
      <c r="A20" s="74">
        <v>13</v>
      </c>
      <c r="B20" s="75">
        <v>11</v>
      </c>
      <c r="C20" s="76" t="s">
        <v>14</v>
      </c>
      <c r="D20" s="76" t="s">
        <v>121</v>
      </c>
      <c r="E20" s="76" t="s">
        <v>204</v>
      </c>
      <c r="F20" s="77" t="s">
        <v>5</v>
      </c>
      <c r="G20" s="83">
        <v>2.1967592592592178E-3</v>
      </c>
      <c r="H20" s="84">
        <f t="shared" si="0"/>
        <v>99.578503688094614</v>
      </c>
      <c r="I20" s="85">
        <f t="shared" si="1"/>
        <v>3.7615740740737369E-4</v>
      </c>
      <c r="J20" s="86">
        <f t="shared" si="2"/>
        <v>2.3148148148188774E-5</v>
      </c>
    </row>
    <row r="21" spans="1:10" s="82" customFormat="1" ht="27.75" customHeight="1">
      <c r="A21" s="74">
        <v>14</v>
      </c>
      <c r="B21" s="75">
        <v>17</v>
      </c>
      <c r="C21" s="76" t="s">
        <v>11</v>
      </c>
      <c r="D21" s="76" t="s">
        <v>12</v>
      </c>
      <c r="E21" s="76" t="s">
        <v>35</v>
      </c>
      <c r="F21" s="77" t="s">
        <v>13</v>
      </c>
      <c r="G21" s="83">
        <v>2.1979166666666883E-3</v>
      </c>
      <c r="H21" s="84">
        <f t="shared" si="0"/>
        <v>99.526066350709925</v>
      </c>
      <c r="I21" s="85">
        <f t="shared" si="1"/>
        <v>3.7731481481484419E-4</v>
      </c>
      <c r="J21" s="86">
        <f t="shared" si="2"/>
        <v>1.157407407470501E-6</v>
      </c>
    </row>
    <row r="22" spans="1:10" s="82" customFormat="1" ht="27.75" customHeight="1">
      <c r="A22" s="74">
        <v>15</v>
      </c>
      <c r="B22" s="75">
        <v>21</v>
      </c>
      <c r="C22" s="76" t="s">
        <v>23</v>
      </c>
      <c r="D22" s="76" t="s">
        <v>27</v>
      </c>
      <c r="E22" s="76" t="s">
        <v>206</v>
      </c>
      <c r="F22" s="77" t="s">
        <v>16</v>
      </c>
      <c r="G22" s="83">
        <v>2.2268518518518965E-3</v>
      </c>
      <c r="H22" s="84">
        <f t="shared" si="0"/>
        <v>98.232848232846266</v>
      </c>
      <c r="I22" s="85">
        <f t="shared" si="1"/>
        <v>4.062500000000524E-4</v>
      </c>
      <c r="J22" s="86">
        <f t="shared" si="2"/>
        <v>2.8935185185208212E-5</v>
      </c>
    </row>
    <row r="23" spans="1:10" s="82" customFormat="1" ht="27.75" customHeight="1">
      <c r="A23" s="74">
        <v>16</v>
      </c>
      <c r="B23" s="75">
        <v>7</v>
      </c>
      <c r="C23" s="76" t="s">
        <v>144</v>
      </c>
      <c r="D23" s="76" t="s">
        <v>177</v>
      </c>
      <c r="E23" s="76" t="s">
        <v>7</v>
      </c>
      <c r="F23" s="77" t="s">
        <v>5</v>
      </c>
      <c r="G23" s="83">
        <v>2.2766203703704635E-3</v>
      </c>
      <c r="H23" s="84">
        <f t="shared" si="0"/>
        <v>96.085409252665102</v>
      </c>
      <c r="I23" s="85">
        <f t="shared" si="1"/>
        <v>4.5601851851861941E-4</v>
      </c>
      <c r="J23" s="86">
        <f t="shared" si="2"/>
        <v>4.9768518518567006E-5</v>
      </c>
    </row>
    <row r="24" spans="1:10" s="82" customFormat="1" ht="27.75" customHeight="1">
      <c r="A24" s="74">
        <v>17</v>
      </c>
      <c r="B24" s="75">
        <v>16</v>
      </c>
      <c r="C24" s="76" t="s">
        <v>104</v>
      </c>
      <c r="D24" s="76" t="s">
        <v>103</v>
      </c>
      <c r="E24" s="76" t="s">
        <v>98</v>
      </c>
      <c r="F24" s="77" t="s">
        <v>13</v>
      </c>
      <c r="G24" s="83">
        <v>2.2881944444442803E-3</v>
      </c>
      <c r="H24" s="84">
        <f t="shared" si="0"/>
        <v>95.599393019733725</v>
      </c>
      <c r="I24" s="85">
        <f t="shared" si="1"/>
        <v>4.6759259259243624E-4</v>
      </c>
      <c r="J24" s="86">
        <f t="shared" si="2"/>
        <v>1.1574074073816831E-5</v>
      </c>
    </row>
    <row r="25" spans="1:10" s="82" customFormat="1" ht="27.75" customHeight="1">
      <c r="A25" s="74">
        <v>18</v>
      </c>
      <c r="B25" s="75">
        <v>26</v>
      </c>
      <c r="C25" s="76" t="s">
        <v>202</v>
      </c>
      <c r="D25" s="76" t="s">
        <v>9</v>
      </c>
      <c r="E25" s="76" t="s">
        <v>21</v>
      </c>
      <c r="F25" s="77" t="s">
        <v>16</v>
      </c>
      <c r="G25" s="83">
        <v>2.2905092592592213E-3</v>
      </c>
      <c r="H25" s="84">
        <f t="shared" si="0"/>
        <v>95.502779181406325</v>
      </c>
      <c r="I25" s="85">
        <f t="shared" si="1"/>
        <v>4.6990740740737724E-4</v>
      </c>
      <c r="J25" s="86">
        <f t="shared" si="2"/>
        <v>2.3148148149410019E-6</v>
      </c>
    </row>
    <row r="26" spans="1:10" s="82" customFormat="1" ht="27.75" customHeight="1">
      <c r="A26" s="74">
        <v>19</v>
      </c>
      <c r="B26" s="75">
        <v>19</v>
      </c>
      <c r="C26" s="76" t="s">
        <v>113</v>
      </c>
      <c r="D26" s="76" t="s">
        <v>9</v>
      </c>
      <c r="E26" s="76" t="s">
        <v>15</v>
      </c>
      <c r="F26" s="77" t="s">
        <v>13</v>
      </c>
      <c r="G26" s="83">
        <v>2.2939814814814108E-3</v>
      </c>
      <c r="H26" s="84">
        <f t="shared" si="0"/>
        <v>95.358224016148242</v>
      </c>
      <c r="I26" s="85">
        <f t="shared" si="1"/>
        <v>4.733796296295667E-4</v>
      </c>
      <c r="J26" s="86">
        <f t="shared" si="2"/>
        <v>3.4722222221894583E-6</v>
      </c>
    </row>
    <row r="27" spans="1:10" s="82" customFormat="1" ht="27.75" customHeight="1">
      <c r="A27" s="74">
        <v>20</v>
      </c>
      <c r="B27" s="75">
        <v>22</v>
      </c>
      <c r="C27" s="76" t="s">
        <v>19</v>
      </c>
      <c r="D27" s="76" t="s">
        <v>9</v>
      </c>
      <c r="E27" s="76" t="s">
        <v>20</v>
      </c>
      <c r="F27" s="77" t="s">
        <v>16</v>
      </c>
      <c r="G27" s="83">
        <v>2.3032407407407307E-3</v>
      </c>
      <c r="H27" s="84">
        <f t="shared" si="0"/>
        <v>94.974874371859713</v>
      </c>
      <c r="I27" s="85">
        <f t="shared" si="1"/>
        <v>4.8263888888888662E-4</v>
      </c>
      <c r="J27" s="86">
        <f t="shared" si="2"/>
        <v>9.2592592593199186E-6</v>
      </c>
    </row>
    <row r="28" spans="1:10" s="82" customFormat="1" ht="27.75" customHeight="1">
      <c r="A28" s="74">
        <v>21</v>
      </c>
      <c r="B28" s="75">
        <v>12</v>
      </c>
      <c r="C28" s="76" t="s">
        <v>169</v>
      </c>
      <c r="D28" s="76" t="s">
        <v>138</v>
      </c>
      <c r="E28" s="76" t="s">
        <v>172</v>
      </c>
      <c r="F28" s="77" t="s">
        <v>5</v>
      </c>
      <c r="G28" s="83">
        <v>2.3368055555555989E-3</v>
      </c>
      <c r="H28" s="84">
        <f t="shared" si="0"/>
        <v>93.610698365525749</v>
      </c>
      <c r="I28" s="85">
        <f t="shared" si="1"/>
        <v>5.1620370370375479E-4</v>
      </c>
      <c r="J28" s="86">
        <f t="shared" si="2"/>
        <v>3.3564814814868171E-5</v>
      </c>
    </row>
    <row r="29" spans="1:10" s="82" customFormat="1" ht="27.75" customHeight="1">
      <c r="A29" s="74">
        <v>22</v>
      </c>
      <c r="B29" s="75">
        <v>27</v>
      </c>
      <c r="C29" s="76" t="s">
        <v>107</v>
      </c>
      <c r="D29" s="76" t="s">
        <v>9</v>
      </c>
      <c r="E29" s="76" t="s">
        <v>18</v>
      </c>
      <c r="F29" s="77" t="s">
        <v>16</v>
      </c>
      <c r="G29" s="83">
        <v>2.4803240740740584E-3</v>
      </c>
      <c r="H29" s="84">
        <f t="shared" si="0"/>
        <v>88.194120391974423</v>
      </c>
      <c r="I29" s="85">
        <f t="shared" si="1"/>
        <v>6.5972222222221433E-4</v>
      </c>
      <c r="J29" s="86">
        <f t="shared" si="2"/>
        <v>1.4351851851845954E-4</v>
      </c>
    </row>
    <row r="30" spans="1:10" s="82" customFormat="1" ht="27.75" customHeight="1">
      <c r="A30" s="74">
        <v>23</v>
      </c>
      <c r="B30" s="75">
        <v>20</v>
      </c>
      <c r="C30" s="76" t="s">
        <v>115</v>
      </c>
      <c r="D30" s="76" t="s">
        <v>116</v>
      </c>
      <c r="E30" s="76" t="s">
        <v>118</v>
      </c>
      <c r="F30" s="77" t="s">
        <v>13</v>
      </c>
      <c r="G30" s="83">
        <v>2.4814814814815289E-3</v>
      </c>
      <c r="H30" s="84">
        <f t="shared" si="0"/>
        <v>88.152985074625178</v>
      </c>
      <c r="I30" s="85">
        <f t="shared" si="1"/>
        <v>6.6087962962968483E-4</v>
      </c>
      <c r="J30" s="86">
        <f t="shared" si="2"/>
        <v>1.157407407470501E-6</v>
      </c>
    </row>
    <row r="31" spans="1:10" s="82" customFormat="1" ht="27.75" customHeight="1">
      <c r="A31" s="74">
        <v>24</v>
      </c>
      <c r="B31" s="75">
        <v>24</v>
      </c>
      <c r="C31" s="76" t="s">
        <v>130</v>
      </c>
      <c r="D31" s="76" t="s">
        <v>9</v>
      </c>
      <c r="E31" s="76" t="s">
        <v>17</v>
      </c>
      <c r="F31" s="77" t="s">
        <v>16</v>
      </c>
      <c r="G31" s="83">
        <v>2.6446759259259878E-3</v>
      </c>
      <c r="H31" s="84">
        <f t="shared" si="0"/>
        <v>82.713347921223445</v>
      </c>
      <c r="I31" s="85">
        <f t="shared" si="1"/>
        <v>8.2407407407414368E-4</v>
      </c>
      <c r="J31" s="86">
        <f t="shared" si="2"/>
        <v>1.6319444444445885E-4</v>
      </c>
    </row>
    <row r="32" spans="1:10" s="82" customFormat="1" ht="27.75" customHeight="1">
      <c r="A32" s="74">
        <v>25</v>
      </c>
      <c r="B32" s="75">
        <v>25</v>
      </c>
      <c r="C32" s="76" t="s">
        <v>125</v>
      </c>
      <c r="D32" s="76" t="s">
        <v>9</v>
      </c>
      <c r="E32" s="76" t="s">
        <v>127</v>
      </c>
      <c r="F32" s="77" t="s">
        <v>16</v>
      </c>
      <c r="G32" s="83">
        <v>2.8425925925925632E-3</v>
      </c>
      <c r="H32" s="84">
        <f t="shared" si="0"/>
        <v>76.954397394137601</v>
      </c>
      <c r="I32" s="85">
        <f t="shared" si="1"/>
        <v>1.0219907407407192E-3</v>
      </c>
      <c r="J32" s="86">
        <f t="shared" si="2"/>
        <v>1.9791666666657548E-4</v>
      </c>
    </row>
    <row r="34" spans="2:10" ht="13.5" thickBot="1"/>
    <row r="35" spans="2:10" ht="29.25" customHeight="1" thickBot="1">
      <c r="B35" s="13" t="s">
        <v>59</v>
      </c>
      <c r="C35" s="13"/>
      <c r="E35" s="13" t="s">
        <v>153</v>
      </c>
      <c r="F35" s="89"/>
      <c r="G35" s="89"/>
      <c r="I35" s="263"/>
      <c r="J35" s="264"/>
    </row>
  </sheetData>
  <sortState ref="B8:G32">
    <sortCondition ref="G8:G32"/>
  </sortState>
  <mergeCells count="13">
    <mergeCell ref="I35:J35"/>
    <mergeCell ref="H6:H7"/>
    <mergeCell ref="I6:J6"/>
    <mergeCell ref="D2:J2"/>
    <mergeCell ref="A4:B5"/>
    <mergeCell ref="D4:H5"/>
    <mergeCell ref="I5:J5"/>
    <mergeCell ref="A6:A7"/>
    <mergeCell ref="B6:B7"/>
    <mergeCell ref="D6:D7"/>
    <mergeCell ref="E6:E7"/>
    <mergeCell ref="F6:F7"/>
    <mergeCell ref="G6:G7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8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selection activeCell="B8" sqref="B8"/>
    </sheetView>
  </sheetViews>
  <sheetFormatPr defaultRowHeight="12.75"/>
  <cols>
    <col min="1" max="1" width="3.125" style="63" customWidth="1"/>
    <col min="2" max="2" width="4.875" style="87" customWidth="1"/>
    <col min="3" max="3" width="21.75" style="63" customWidth="1"/>
    <col min="4" max="4" width="16.25" style="63" customWidth="1"/>
    <col min="5" max="5" width="12.875" style="63" customWidth="1"/>
    <col min="6" max="6" width="6.25" style="63" customWidth="1"/>
    <col min="7" max="7" width="6.75" style="63" customWidth="1"/>
    <col min="8" max="8" width="5.125" style="88" customWidth="1"/>
    <col min="9" max="10" width="7.5" style="63" customWidth="1"/>
  </cols>
  <sheetData>
    <row r="1" spans="1:10" ht="25.5">
      <c r="B1" s="43"/>
      <c r="C1" s="43"/>
      <c r="D1" s="43"/>
      <c r="E1" s="43"/>
      <c r="F1" s="43"/>
      <c r="G1" s="43"/>
      <c r="H1" s="43"/>
      <c r="I1" s="43"/>
      <c r="J1" s="18" t="s">
        <v>88</v>
      </c>
    </row>
    <row r="2" spans="1:10" ht="48" customHeight="1">
      <c r="B2" s="64"/>
      <c r="C2" s="64"/>
      <c r="D2" s="265" t="s">
        <v>154</v>
      </c>
      <c r="E2" s="265"/>
      <c r="F2" s="265"/>
      <c r="G2" s="265"/>
      <c r="H2" s="265"/>
      <c r="I2" s="265"/>
      <c r="J2" s="265"/>
    </row>
    <row r="3" spans="1:10" ht="27" thickBot="1">
      <c r="B3" s="65"/>
      <c r="C3" s="65"/>
      <c r="D3" s="65"/>
      <c r="E3" s="65"/>
      <c r="F3" s="65"/>
      <c r="G3" s="65"/>
      <c r="H3" s="65"/>
      <c r="I3" s="65"/>
      <c r="J3" s="167" t="s">
        <v>90</v>
      </c>
    </row>
    <row r="4" spans="1:10" ht="20.25" customHeight="1">
      <c r="A4" s="266">
        <v>41782</v>
      </c>
      <c r="B4" s="267"/>
      <c r="C4" s="66" t="s">
        <v>45</v>
      </c>
      <c r="D4" s="270" t="s">
        <v>158</v>
      </c>
      <c r="E4" s="271"/>
      <c r="F4" s="271"/>
      <c r="G4" s="271"/>
      <c r="H4" s="272"/>
      <c r="I4" s="67">
        <v>6.9</v>
      </c>
      <c r="J4" s="68" t="s">
        <v>46</v>
      </c>
    </row>
    <row r="5" spans="1:10" ht="20.25" customHeight="1" thickBot="1">
      <c r="A5" s="268"/>
      <c r="B5" s="269"/>
      <c r="C5" s="69" t="s">
        <v>47</v>
      </c>
      <c r="D5" s="273"/>
      <c r="E5" s="274"/>
      <c r="F5" s="274"/>
      <c r="G5" s="274"/>
      <c r="H5" s="275"/>
      <c r="I5" s="276" t="s">
        <v>211</v>
      </c>
      <c r="J5" s="277"/>
    </row>
    <row r="6" spans="1:10" s="1" customFormat="1">
      <c r="A6" s="278" t="s">
        <v>48</v>
      </c>
      <c r="B6" s="280" t="s">
        <v>49</v>
      </c>
      <c r="C6" s="70" t="s">
        <v>50</v>
      </c>
      <c r="D6" s="282" t="s">
        <v>31</v>
      </c>
      <c r="E6" s="282" t="s">
        <v>0</v>
      </c>
      <c r="F6" s="284" t="s">
        <v>51</v>
      </c>
      <c r="G6" s="286" t="s">
        <v>52</v>
      </c>
      <c r="H6" s="288" t="s">
        <v>53</v>
      </c>
      <c r="I6" s="290" t="s">
        <v>54</v>
      </c>
      <c r="J6" s="291"/>
    </row>
    <row r="7" spans="1:10" s="1" customFormat="1" ht="13.5" thickBot="1">
      <c r="A7" s="279"/>
      <c r="B7" s="281"/>
      <c r="C7" s="71" t="s">
        <v>55</v>
      </c>
      <c r="D7" s="283"/>
      <c r="E7" s="283"/>
      <c r="F7" s="285"/>
      <c r="G7" s="287"/>
      <c r="H7" s="289"/>
      <c r="I7" s="72" t="s">
        <v>56</v>
      </c>
      <c r="J7" s="73" t="s">
        <v>57</v>
      </c>
    </row>
    <row r="8" spans="1:10" s="82" customFormat="1" ht="27.75" customHeight="1">
      <c r="A8" s="74">
        <v>1</v>
      </c>
      <c r="B8" s="75">
        <v>1</v>
      </c>
      <c r="C8" s="76" t="s">
        <v>168</v>
      </c>
      <c r="D8" s="76" t="s">
        <v>142</v>
      </c>
      <c r="E8" s="76" t="s">
        <v>141</v>
      </c>
      <c r="F8" s="77" t="s">
        <v>5</v>
      </c>
      <c r="G8" s="78">
        <v>2.4097222222221326E-3</v>
      </c>
      <c r="H8" s="79">
        <f>PRODUCT(I$4/G8/24)</f>
        <v>119.30835734870762</v>
      </c>
      <c r="I8" s="80" t="s">
        <v>58</v>
      </c>
      <c r="J8" s="81" t="s">
        <v>58</v>
      </c>
    </row>
    <row r="9" spans="1:10" s="82" customFormat="1" ht="27.75" customHeight="1">
      <c r="A9" s="74">
        <v>2</v>
      </c>
      <c r="B9" s="75">
        <v>23</v>
      </c>
      <c r="C9" s="76" t="s">
        <v>170</v>
      </c>
      <c r="D9" s="76" t="s">
        <v>171</v>
      </c>
      <c r="E9" s="76" t="s">
        <v>109</v>
      </c>
      <c r="F9" s="77" t="s">
        <v>5</v>
      </c>
      <c r="G9" s="83">
        <v>2.4467592592591902E-3</v>
      </c>
      <c r="H9" s="84">
        <f>PRODUCT(I$4/G9/24)</f>
        <v>117.5023651844877</v>
      </c>
      <c r="I9" s="85">
        <f>SUM(G9) - (G$8)</f>
        <v>3.703703703705763E-5</v>
      </c>
      <c r="J9" s="86">
        <f>SUM(G9) - (G8)</f>
        <v>3.703703703705763E-5</v>
      </c>
    </row>
    <row r="10" spans="1:10" s="82" customFormat="1" ht="27.75" customHeight="1">
      <c r="A10" s="74">
        <v>3</v>
      </c>
      <c r="B10" s="75">
        <v>2</v>
      </c>
      <c r="C10" s="76" t="s">
        <v>128</v>
      </c>
      <c r="D10" s="76" t="s">
        <v>9</v>
      </c>
      <c r="E10" s="76" t="s">
        <v>7</v>
      </c>
      <c r="F10" s="77" t="s">
        <v>5</v>
      </c>
      <c r="G10" s="83">
        <v>2.4814814814814179E-3</v>
      </c>
      <c r="H10" s="84">
        <f t="shared" ref="H10:H32" si="0">PRODUCT(I$4/G10/24)</f>
        <v>115.85820895522686</v>
      </c>
      <c r="I10" s="85">
        <f>SUM(G10) - (G$8)</f>
        <v>7.175925925928528E-5</v>
      </c>
      <c r="J10" s="86">
        <f>SUM(G10) - (G9)</f>
        <v>3.472222222222765E-5</v>
      </c>
    </row>
    <row r="11" spans="1:10" s="82" customFormat="1" ht="27.75" customHeight="1">
      <c r="A11" s="74">
        <v>4</v>
      </c>
      <c r="B11" s="75">
        <v>5</v>
      </c>
      <c r="C11" s="76" t="s">
        <v>4</v>
      </c>
      <c r="D11" s="76" t="s">
        <v>9</v>
      </c>
      <c r="E11" s="76" t="s">
        <v>7</v>
      </c>
      <c r="F11" s="77" t="s">
        <v>5</v>
      </c>
      <c r="G11" s="83">
        <v>2.5231481481481355E-3</v>
      </c>
      <c r="H11" s="84">
        <f t="shared" si="0"/>
        <v>113.94495412844094</v>
      </c>
      <c r="I11" s="85">
        <f t="shared" ref="I11:I32" si="1">SUM(G11) - (G$8)</f>
        <v>1.1342592592600287E-4</v>
      </c>
      <c r="J11" s="86">
        <f t="shared" ref="J11:J32" si="2">SUM(G11) - (G10)</f>
        <v>4.1666666666717589E-5</v>
      </c>
    </row>
    <row r="12" spans="1:10" s="82" customFormat="1" ht="27.75" customHeight="1">
      <c r="A12" s="74">
        <v>5</v>
      </c>
      <c r="B12" s="75">
        <v>9</v>
      </c>
      <c r="C12" s="76" t="s">
        <v>8</v>
      </c>
      <c r="D12" s="76" t="s">
        <v>9</v>
      </c>
      <c r="E12" s="76" t="s">
        <v>7</v>
      </c>
      <c r="F12" s="77" t="s">
        <v>5</v>
      </c>
      <c r="G12" s="83">
        <v>2.5937499999999503E-3</v>
      </c>
      <c r="H12" s="84">
        <f t="shared" si="0"/>
        <v>110.84337349397804</v>
      </c>
      <c r="I12" s="85">
        <f t="shared" si="1"/>
        <v>1.8402777777781765E-4</v>
      </c>
      <c r="J12" s="86">
        <f t="shared" si="2"/>
        <v>7.0601851851814779E-5</v>
      </c>
    </row>
    <row r="13" spans="1:10" s="82" customFormat="1" ht="27.75" customHeight="1">
      <c r="A13" s="74">
        <v>6</v>
      </c>
      <c r="B13" s="75">
        <v>6</v>
      </c>
      <c r="C13" s="76" t="s">
        <v>26</v>
      </c>
      <c r="D13" s="76" t="s">
        <v>10</v>
      </c>
      <c r="E13" s="76" t="s">
        <v>100</v>
      </c>
      <c r="F13" s="77" t="s">
        <v>5</v>
      </c>
      <c r="G13" s="83">
        <v>2.5949074074075318E-3</v>
      </c>
      <c r="H13" s="84">
        <f t="shared" si="0"/>
        <v>110.79393398750585</v>
      </c>
      <c r="I13" s="85">
        <f t="shared" si="1"/>
        <v>1.8518518518539917E-4</v>
      </c>
      <c r="J13" s="86">
        <f t="shared" si="2"/>
        <v>1.1574074075815233E-6</v>
      </c>
    </row>
    <row r="14" spans="1:10" s="82" customFormat="1" ht="27.75" customHeight="1">
      <c r="A14" s="74">
        <v>7</v>
      </c>
      <c r="B14" s="75">
        <v>11</v>
      </c>
      <c r="C14" s="76" t="s">
        <v>14</v>
      </c>
      <c r="D14" s="76" t="s">
        <v>121</v>
      </c>
      <c r="E14" s="76" t="s">
        <v>204</v>
      </c>
      <c r="F14" s="77" t="s">
        <v>5</v>
      </c>
      <c r="G14" s="83">
        <v>2.6331018518518379E-3</v>
      </c>
      <c r="H14" s="84">
        <f t="shared" si="0"/>
        <v>109.18681318681377</v>
      </c>
      <c r="I14" s="85">
        <f t="shared" si="1"/>
        <v>2.2337962962970526E-4</v>
      </c>
      <c r="J14" s="86">
        <f t="shared" si="2"/>
        <v>3.8194444444306086E-5</v>
      </c>
    </row>
    <row r="15" spans="1:10" s="82" customFormat="1" ht="27.75" customHeight="1">
      <c r="A15" s="74">
        <v>8</v>
      </c>
      <c r="B15" s="75">
        <v>4</v>
      </c>
      <c r="C15" s="76" t="s">
        <v>139</v>
      </c>
      <c r="D15" s="76" t="s">
        <v>146</v>
      </c>
      <c r="E15" s="76" t="s">
        <v>140</v>
      </c>
      <c r="F15" s="77" t="s">
        <v>5</v>
      </c>
      <c r="G15" s="83">
        <v>2.6400462962964388E-3</v>
      </c>
      <c r="H15" s="84">
        <f t="shared" si="0"/>
        <v>108.8996054362063</v>
      </c>
      <c r="I15" s="85">
        <f t="shared" si="1"/>
        <v>2.3032407407430622E-4</v>
      </c>
      <c r="J15" s="86">
        <f t="shared" si="2"/>
        <v>6.9444444446009612E-6</v>
      </c>
    </row>
    <row r="16" spans="1:10" s="82" customFormat="1" ht="27.75" customHeight="1">
      <c r="A16" s="74">
        <v>9</v>
      </c>
      <c r="B16" s="75">
        <v>15</v>
      </c>
      <c r="C16" s="76" t="s">
        <v>96</v>
      </c>
      <c r="D16" s="76" t="s">
        <v>97</v>
      </c>
      <c r="E16" s="76" t="s">
        <v>98</v>
      </c>
      <c r="F16" s="77" t="s">
        <v>13</v>
      </c>
      <c r="G16" s="83">
        <v>2.6435185185185173E-3</v>
      </c>
      <c r="H16" s="84">
        <f t="shared" si="0"/>
        <v>108.75656742556923</v>
      </c>
      <c r="I16" s="85">
        <f t="shared" si="1"/>
        <v>2.3379629629638465E-4</v>
      </c>
      <c r="J16" s="86">
        <f t="shared" si="2"/>
        <v>3.472222222078436E-6</v>
      </c>
    </row>
    <row r="17" spans="1:10" s="82" customFormat="1" ht="27.75" customHeight="1">
      <c r="A17" s="74">
        <v>10</v>
      </c>
      <c r="B17" s="75">
        <v>8</v>
      </c>
      <c r="C17" s="76" t="s">
        <v>133</v>
      </c>
      <c r="D17" s="76" t="s">
        <v>135</v>
      </c>
      <c r="E17" s="76" t="s">
        <v>136</v>
      </c>
      <c r="F17" s="77" t="s">
        <v>5</v>
      </c>
      <c r="G17" s="83">
        <v>2.716435185185162E-3</v>
      </c>
      <c r="H17" s="84">
        <f t="shared" si="0"/>
        <v>105.83723902854798</v>
      </c>
      <c r="I17" s="85">
        <f t="shared" si="1"/>
        <v>3.0671296296302941E-4</v>
      </c>
      <c r="J17" s="86">
        <f t="shared" si="2"/>
        <v>7.2916666666644758E-5</v>
      </c>
    </row>
    <row r="18" spans="1:10" s="82" customFormat="1" ht="27.75" customHeight="1">
      <c r="A18" s="74">
        <v>11</v>
      </c>
      <c r="B18" s="75">
        <v>10</v>
      </c>
      <c r="C18" s="76" t="s">
        <v>123</v>
      </c>
      <c r="D18" s="76" t="s">
        <v>9</v>
      </c>
      <c r="E18" s="76" t="s">
        <v>25</v>
      </c>
      <c r="F18" s="77" t="s">
        <v>5</v>
      </c>
      <c r="G18" s="83">
        <v>2.8090277777779171E-3</v>
      </c>
      <c r="H18" s="84">
        <f t="shared" si="0"/>
        <v>102.34857849196032</v>
      </c>
      <c r="I18" s="85">
        <f t="shared" si="1"/>
        <v>3.9930555555578451E-4</v>
      </c>
      <c r="J18" s="86">
        <f t="shared" si="2"/>
        <v>9.2592592592755096E-5</v>
      </c>
    </row>
    <row r="19" spans="1:10" s="82" customFormat="1" ht="27.75" customHeight="1">
      <c r="A19" s="74">
        <v>12</v>
      </c>
      <c r="B19" s="75">
        <v>3</v>
      </c>
      <c r="C19" s="76" t="s">
        <v>6</v>
      </c>
      <c r="D19" s="76" t="s">
        <v>174</v>
      </c>
      <c r="E19" s="76" t="s">
        <v>109</v>
      </c>
      <c r="F19" s="77" t="s">
        <v>5</v>
      </c>
      <c r="G19" s="83">
        <v>2.8356481481481843E-3</v>
      </c>
      <c r="H19" s="84">
        <f t="shared" si="0"/>
        <v>101.38775510203953</v>
      </c>
      <c r="I19" s="85">
        <f t="shared" si="1"/>
        <v>4.2592592592605172E-4</v>
      </c>
      <c r="J19" s="86">
        <f t="shared" si="2"/>
        <v>2.662037037026721E-5</v>
      </c>
    </row>
    <row r="20" spans="1:10" s="82" customFormat="1" ht="27.75" customHeight="1">
      <c r="A20" s="74">
        <v>13</v>
      </c>
      <c r="B20" s="75">
        <v>21</v>
      </c>
      <c r="C20" s="76" t="s">
        <v>23</v>
      </c>
      <c r="D20" s="76" t="s">
        <v>27</v>
      </c>
      <c r="E20" s="76" t="s">
        <v>206</v>
      </c>
      <c r="F20" s="77" t="s">
        <v>16</v>
      </c>
      <c r="G20" s="83">
        <v>2.868055555555582E-3</v>
      </c>
      <c r="H20" s="84">
        <f t="shared" si="0"/>
        <v>100.2421307506044</v>
      </c>
      <c r="I20" s="85">
        <f t="shared" si="1"/>
        <v>4.5833333333344939E-4</v>
      </c>
      <c r="J20" s="86">
        <f t="shared" si="2"/>
        <v>3.240740740739767E-5</v>
      </c>
    </row>
    <row r="21" spans="1:10" s="82" customFormat="1" ht="27.75" customHeight="1">
      <c r="A21" s="74">
        <v>14</v>
      </c>
      <c r="B21" s="75">
        <v>14</v>
      </c>
      <c r="C21" s="76" t="s">
        <v>105</v>
      </c>
      <c r="D21" s="76" t="s">
        <v>9</v>
      </c>
      <c r="E21" s="76" t="s">
        <v>25</v>
      </c>
      <c r="F21" s="77" t="s">
        <v>5</v>
      </c>
      <c r="G21" s="83">
        <v>2.9039351851851691E-3</v>
      </c>
      <c r="H21" s="84">
        <f t="shared" si="0"/>
        <v>99.00358708648919</v>
      </c>
      <c r="I21" s="85">
        <f t="shared" si="1"/>
        <v>4.9421296296303652E-4</v>
      </c>
      <c r="J21" s="86">
        <f t="shared" si="2"/>
        <v>3.5879629629587129E-5</v>
      </c>
    </row>
    <row r="22" spans="1:10" s="82" customFormat="1" ht="27.75" customHeight="1">
      <c r="A22" s="74">
        <v>15</v>
      </c>
      <c r="B22" s="75">
        <v>17</v>
      </c>
      <c r="C22" s="76" t="s">
        <v>11</v>
      </c>
      <c r="D22" s="76" t="s">
        <v>12</v>
      </c>
      <c r="E22" s="76" t="s">
        <v>35</v>
      </c>
      <c r="F22" s="77" t="s">
        <v>13</v>
      </c>
      <c r="G22" s="83">
        <v>2.913194444444378E-3</v>
      </c>
      <c r="H22" s="84">
        <f t="shared" si="0"/>
        <v>98.688915375449213</v>
      </c>
      <c r="I22" s="85">
        <f t="shared" si="1"/>
        <v>5.0347222222224541E-4</v>
      </c>
      <c r="J22" s="86">
        <f t="shared" si="2"/>
        <v>9.2592592592088963E-6</v>
      </c>
    </row>
    <row r="23" spans="1:10" s="82" customFormat="1" ht="27.75" customHeight="1">
      <c r="A23" s="74">
        <v>16</v>
      </c>
      <c r="B23" s="75">
        <v>7</v>
      </c>
      <c r="C23" s="76" t="s">
        <v>144</v>
      </c>
      <c r="D23" s="76" t="s">
        <v>177</v>
      </c>
      <c r="E23" s="76" t="s">
        <v>7</v>
      </c>
      <c r="F23" s="77" t="s">
        <v>5</v>
      </c>
      <c r="G23" s="83">
        <v>2.9386574074072858E-3</v>
      </c>
      <c r="H23" s="84">
        <f t="shared" si="0"/>
        <v>97.833792831827608</v>
      </c>
      <c r="I23" s="85">
        <f t="shared" si="1"/>
        <v>5.2893518518515314E-4</v>
      </c>
      <c r="J23" s="86">
        <f t="shared" si="2"/>
        <v>2.5462962962907731E-5</v>
      </c>
    </row>
    <row r="24" spans="1:10" s="82" customFormat="1" ht="27.75" customHeight="1">
      <c r="A24" s="74">
        <v>17</v>
      </c>
      <c r="B24" s="75">
        <v>22</v>
      </c>
      <c r="C24" s="76" t="s">
        <v>19</v>
      </c>
      <c r="D24" s="76" t="s">
        <v>9</v>
      </c>
      <c r="E24" s="76" t="s">
        <v>20</v>
      </c>
      <c r="F24" s="77" t="s">
        <v>16</v>
      </c>
      <c r="G24" s="83">
        <v>2.9687500000000755E-3</v>
      </c>
      <c r="H24" s="84">
        <f t="shared" si="0"/>
        <v>96.842105263155432</v>
      </c>
      <c r="I24" s="85">
        <f t="shared" si="1"/>
        <v>5.5902777777794288E-4</v>
      </c>
      <c r="J24" s="86">
        <f t="shared" si="2"/>
        <v>3.0092592592789735E-5</v>
      </c>
    </row>
    <row r="25" spans="1:10" s="82" customFormat="1" ht="27.75" customHeight="1">
      <c r="A25" s="74">
        <v>18</v>
      </c>
      <c r="B25" s="75">
        <v>26</v>
      </c>
      <c r="C25" s="76" t="s">
        <v>202</v>
      </c>
      <c r="D25" s="76" t="s">
        <v>9</v>
      </c>
      <c r="E25" s="76" t="s">
        <v>21</v>
      </c>
      <c r="F25" s="77" t="s">
        <v>16</v>
      </c>
      <c r="G25" s="83">
        <v>2.9710648148149055E-3</v>
      </c>
      <c r="H25" s="84">
        <f t="shared" si="0"/>
        <v>96.766653681337132</v>
      </c>
      <c r="I25" s="85">
        <f t="shared" si="1"/>
        <v>5.6134259259277286E-4</v>
      </c>
      <c r="J25" s="86">
        <f t="shared" si="2"/>
        <v>2.3148148148299796E-6</v>
      </c>
    </row>
    <row r="26" spans="1:10" s="82" customFormat="1" ht="27.75" customHeight="1">
      <c r="A26" s="74">
        <v>19</v>
      </c>
      <c r="B26" s="75">
        <v>16</v>
      </c>
      <c r="C26" s="76" t="s">
        <v>104</v>
      </c>
      <c r="D26" s="76" t="s">
        <v>103</v>
      </c>
      <c r="E26" s="76" t="s">
        <v>98</v>
      </c>
      <c r="F26" s="77" t="s">
        <v>13</v>
      </c>
      <c r="G26" s="83">
        <v>2.9965277777777022E-3</v>
      </c>
      <c r="H26" s="84">
        <f t="shared" si="0"/>
        <v>95.944380069527327</v>
      </c>
      <c r="I26" s="85">
        <f t="shared" si="1"/>
        <v>5.8680555555556957E-4</v>
      </c>
      <c r="J26" s="86">
        <f t="shared" si="2"/>
        <v>2.5462962962796709E-5</v>
      </c>
    </row>
    <row r="27" spans="1:10" s="82" customFormat="1" ht="27.75" customHeight="1">
      <c r="A27" s="74">
        <v>20</v>
      </c>
      <c r="B27" s="75">
        <v>20</v>
      </c>
      <c r="C27" s="76" t="s">
        <v>115</v>
      </c>
      <c r="D27" s="76" t="s">
        <v>116</v>
      </c>
      <c r="E27" s="76" t="s">
        <v>118</v>
      </c>
      <c r="F27" s="77" t="s">
        <v>13</v>
      </c>
      <c r="G27" s="83">
        <v>3.1365740740740833E-3</v>
      </c>
      <c r="H27" s="84">
        <f t="shared" si="0"/>
        <v>91.660516605165796</v>
      </c>
      <c r="I27" s="85">
        <f t="shared" si="1"/>
        <v>7.2685185185195067E-4</v>
      </c>
      <c r="J27" s="86">
        <f t="shared" si="2"/>
        <v>1.400462962963811E-4</v>
      </c>
    </row>
    <row r="28" spans="1:10" s="82" customFormat="1" ht="27.75" customHeight="1">
      <c r="A28" s="74">
        <v>21</v>
      </c>
      <c r="B28" s="75">
        <v>12</v>
      </c>
      <c r="C28" s="76" t="s">
        <v>169</v>
      </c>
      <c r="D28" s="76" t="s">
        <v>138</v>
      </c>
      <c r="E28" s="76" t="s">
        <v>172</v>
      </c>
      <c r="F28" s="77" t="s">
        <v>5</v>
      </c>
      <c r="G28" s="83">
        <v>3.1423611111111027E-3</v>
      </c>
      <c r="H28" s="84">
        <f t="shared" si="0"/>
        <v>91.491712707182572</v>
      </c>
      <c r="I28" s="85">
        <f t="shared" si="1"/>
        <v>7.3263888888897011E-4</v>
      </c>
      <c r="J28" s="86">
        <f t="shared" si="2"/>
        <v>5.7870370370194379E-6</v>
      </c>
    </row>
    <row r="29" spans="1:10" s="82" customFormat="1" ht="27.75" customHeight="1">
      <c r="A29" s="74">
        <v>22</v>
      </c>
      <c r="B29" s="75">
        <v>27</v>
      </c>
      <c r="C29" s="76" t="s">
        <v>107</v>
      </c>
      <c r="D29" s="76" t="s">
        <v>9</v>
      </c>
      <c r="E29" s="76" t="s">
        <v>18</v>
      </c>
      <c r="F29" s="77" t="s">
        <v>16</v>
      </c>
      <c r="G29" s="83">
        <v>3.2094907407408391E-3</v>
      </c>
      <c r="H29" s="84">
        <f t="shared" si="0"/>
        <v>89.578074287772225</v>
      </c>
      <c r="I29" s="85">
        <f t="shared" si="1"/>
        <v>7.9976851851870645E-4</v>
      </c>
      <c r="J29" s="86">
        <f t="shared" si="2"/>
        <v>6.7129629629736343E-5</v>
      </c>
    </row>
    <row r="30" spans="1:10" s="82" customFormat="1" ht="27.75" customHeight="1">
      <c r="A30" s="74">
        <v>23</v>
      </c>
      <c r="B30" s="75">
        <v>19</v>
      </c>
      <c r="C30" s="76" t="s">
        <v>113</v>
      </c>
      <c r="D30" s="76" t="s">
        <v>9</v>
      </c>
      <c r="E30" s="76" t="s">
        <v>15</v>
      </c>
      <c r="F30" s="77" t="s">
        <v>13</v>
      </c>
      <c r="G30" s="83">
        <v>3.2372685185185768E-3</v>
      </c>
      <c r="H30" s="84">
        <f t="shared" si="0"/>
        <v>88.809438684303018</v>
      </c>
      <c r="I30" s="85">
        <f t="shared" si="1"/>
        <v>8.2754629629644416E-4</v>
      </c>
      <c r="J30" s="86">
        <f t="shared" si="2"/>
        <v>2.7777777777737711E-5</v>
      </c>
    </row>
    <row r="31" spans="1:10" s="82" customFormat="1" ht="27.75" customHeight="1">
      <c r="A31" s="74">
        <v>24</v>
      </c>
      <c r="B31" s="75">
        <v>24</v>
      </c>
      <c r="C31" s="76" t="s">
        <v>130</v>
      </c>
      <c r="D31" s="76" t="s">
        <v>9</v>
      </c>
      <c r="E31" s="76" t="s">
        <v>17</v>
      </c>
      <c r="F31" s="77" t="s">
        <v>16</v>
      </c>
      <c r="G31" s="83">
        <v>3.4432870370370017E-3</v>
      </c>
      <c r="H31" s="84">
        <f t="shared" si="0"/>
        <v>83.495798319328586</v>
      </c>
      <c r="I31" s="85">
        <f t="shared" si="1"/>
        <v>1.0335648148148691E-3</v>
      </c>
      <c r="J31" s="86">
        <f t="shared" si="2"/>
        <v>2.060185185184249E-4</v>
      </c>
    </row>
    <row r="32" spans="1:10" s="82" customFormat="1" ht="27.75" customHeight="1">
      <c r="A32" s="74">
        <v>25</v>
      </c>
      <c r="B32" s="75">
        <v>25</v>
      </c>
      <c r="C32" s="76" t="s">
        <v>125</v>
      </c>
      <c r="D32" s="76" t="s">
        <v>9</v>
      </c>
      <c r="E32" s="76" t="s">
        <v>127</v>
      </c>
      <c r="F32" s="77" t="s">
        <v>16</v>
      </c>
      <c r="G32" s="83">
        <v>3.562500000000135E-3</v>
      </c>
      <c r="H32" s="84">
        <f t="shared" si="0"/>
        <v>80.701754385961863</v>
      </c>
      <c r="I32" s="85">
        <f t="shared" si="1"/>
        <v>1.1527777777780024E-3</v>
      </c>
      <c r="J32" s="86">
        <f t="shared" si="2"/>
        <v>1.1921296296313333E-4</v>
      </c>
    </row>
    <row r="34" spans="2:10" ht="13.5" thickBot="1"/>
    <row r="35" spans="2:10" ht="29.25" customHeight="1" thickBot="1">
      <c r="B35" s="13" t="s">
        <v>59</v>
      </c>
      <c r="C35" s="13"/>
      <c r="E35" s="13" t="s">
        <v>153</v>
      </c>
      <c r="F35" s="89"/>
      <c r="G35" s="89"/>
      <c r="I35" s="263"/>
      <c r="J35" s="264"/>
    </row>
  </sheetData>
  <sortState ref="B8:G32">
    <sortCondition ref="G8:G32"/>
  </sortState>
  <mergeCells count="13">
    <mergeCell ref="I35:J35"/>
    <mergeCell ref="H6:H7"/>
    <mergeCell ref="I6:J6"/>
    <mergeCell ref="D2:J2"/>
    <mergeCell ref="A4:B5"/>
    <mergeCell ref="D4:H5"/>
    <mergeCell ref="I5:J5"/>
    <mergeCell ref="A6:A7"/>
    <mergeCell ref="B6:B7"/>
    <mergeCell ref="D6:D7"/>
    <mergeCell ref="E6:E7"/>
    <mergeCell ref="F6:F7"/>
    <mergeCell ref="G6:G7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8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>
      <selection activeCell="D5" sqref="D5:D6"/>
    </sheetView>
  </sheetViews>
  <sheetFormatPr defaultRowHeight="12.75"/>
  <cols>
    <col min="1" max="1" width="4.875" style="48" customWidth="1"/>
    <col min="2" max="2" width="5.25" style="5" customWidth="1"/>
    <col min="3" max="3" width="20.625" style="49" bestFit="1" customWidth="1"/>
    <col min="4" max="4" width="15.875" style="4" bestFit="1" customWidth="1"/>
    <col min="5" max="5" width="11.5" style="4" customWidth="1"/>
    <col min="6" max="6" width="6.625" style="4" customWidth="1"/>
    <col min="7" max="7" width="6.875" style="4" customWidth="1"/>
    <col min="8" max="8" width="9.25" style="4" customWidth="1"/>
    <col min="9" max="9" width="7" style="4" customWidth="1"/>
    <col min="10" max="10" width="10.125" style="4" customWidth="1"/>
    <col min="11" max="12" width="8.875" style="4" customWidth="1"/>
  </cols>
  <sheetData>
    <row r="1" spans="1:12" ht="21">
      <c r="B1" s="90"/>
      <c r="C1" s="90"/>
      <c r="D1" s="90"/>
      <c r="E1" s="91"/>
      <c r="F1" s="91"/>
      <c r="G1" s="91"/>
      <c r="H1" s="91"/>
      <c r="I1" s="91"/>
      <c r="J1" s="91"/>
      <c r="L1" s="10" t="s">
        <v>110</v>
      </c>
    </row>
    <row r="2" spans="1:12" ht="21">
      <c r="A2" s="245" t="s">
        <v>152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1.75" thickBot="1">
      <c r="B3" s="92"/>
      <c r="C3" s="92"/>
      <c r="D3" s="92"/>
      <c r="E3" s="93"/>
      <c r="F3" s="93"/>
      <c r="G3" s="93"/>
      <c r="H3" s="93"/>
      <c r="I3" s="93"/>
      <c r="J3" s="93"/>
      <c r="L3" s="94" t="s">
        <v>90</v>
      </c>
    </row>
    <row r="4" spans="1:12" s="47" customFormat="1" ht="17.25" customHeight="1" thickBot="1">
      <c r="A4" s="299" t="s">
        <v>162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1"/>
    </row>
    <row r="5" spans="1:12" s="95" customFormat="1" ht="25.5" customHeight="1">
      <c r="A5" s="302" t="s">
        <v>160</v>
      </c>
      <c r="B5" s="303"/>
      <c r="C5" s="304"/>
      <c r="D5" s="308" t="s">
        <v>61</v>
      </c>
      <c r="E5" s="310" t="s">
        <v>62</v>
      </c>
      <c r="F5" s="311"/>
      <c r="G5" s="311"/>
      <c r="H5" s="311"/>
      <c r="I5" s="311"/>
      <c r="J5" s="311"/>
      <c r="K5" s="312"/>
      <c r="L5" s="313">
        <v>0.94861111111111107</v>
      </c>
    </row>
    <row r="6" spans="1:12" s="95" customFormat="1" ht="14.25" customHeight="1" thickBot="1">
      <c r="A6" s="305"/>
      <c r="B6" s="306"/>
      <c r="C6" s="307"/>
      <c r="D6" s="309"/>
      <c r="E6" s="315" t="s">
        <v>63</v>
      </c>
      <c r="F6" s="316"/>
      <c r="G6" s="205">
        <v>25</v>
      </c>
      <c r="H6" s="316" t="s">
        <v>64</v>
      </c>
      <c r="I6" s="316"/>
      <c r="J6" s="316"/>
      <c r="K6" s="206">
        <v>25</v>
      </c>
      <c r="L6" s="314"/>
    </row>
    <row r="7" spans="1:12" s="96" customFormat="1" ht="17.25" customHeight="1">
      <c r="A7" s="294" t="s">
        <v>65</v>
      </c>
      <c r="B7" s="292" t="s">
        <v>49</v>
      </c>
      <c r="C7" s="297" t="s">
        <v>66</v>
      </c>
      <c r="D7" s="297" t="s">
        <v>31</v>
      </c>
      <c r="E7" s="297" t="s">
        <v>0</v>
      </c>
      <c r="F7" s="292" t="s">
        <v>3</v>
      </c>
      <c r="G7" s="292" t="s">
        <v>67</v>
      </c>
      <c r="H7" s="292" t="s">
        <v>52</v>
      </c>
      <c r="I7" s="292" t="s">
        <v>68</v>
      </c>
      <c r="J7" s="292" t="s">
        <v>69</v>
      </c>
      <c r="K7" s="292" t="s">
        <v>70</v>
      </c>
      <c r="L7" s="293"/>
    </row>
    <row r="8" spans="1:12" s="96" customFormat="1" ht="13.5" thickBot="1">
      <c r="A8" s="295"/>
      <c r="B8" s="296"/>
      <c r="C8" s="298"/>
      <c r="D8" s="298"/>
      <c r="E8" s="298"/>
      <c r="F8" s="296"/>
      <c r="G8" s="296"/>
      <c r="H8" s="296"/>
      <c r="I8" s="296"/>
      <c r="J8" s="296"/>
      <c r="K8" s="97" t="s">
        <v>56</v>
      </c>
      <c r="L8" s="98" t="s">
        <v>57</v>
      </c>
    </row>
    <row r="9" spans="1:12" s="1" customFormat="1" ht="29.25" customHeight="1">
      <c r="A9" s="99">
        <v>1</v>
      </c>
      <c r="B9" s="100">
        <v>1</v>
      </c>
      <c r="C9" s="101" t="s">
        <v>168</v>
      </c>
      <c r="D9" s="101" t="s">
        <v>142</v>
      </c>
      <c r="E9" s="102" t="s">
        <v>141</v>
      </c>
      <c r="F9" s="103" t="s">
        <v>5</v>
      </c>
      <c r="G9" s="104"/>
      <c r="H9" s="105">
        <v>8.5532407407404865E-3</v>
      </c>
      <c r="I9" s="106"/>
      <c r="J9" s="107">
        <f>H9+I9</f>
        <v>8.5532407407404865E-3</v>
      </c>
      <c r="K9" s="108" t="s">
        <v>71</v>
      </c>
      <c r="L9" s="109" t="s">
        <v>71</v>
      </c>
    </row>
    <row r="10" spans="1:12" s="1" customFormat="1" ht="29.25" customHeight="1">
      <c r="A10" s="110">
        <v>2</v>
      </c>
      <c r="B10" s="111">
        <v>23</v>
      </c>
      <c r="C10" s="112" t="s">
        <v>170</v>
      </c>
      <c r="D10" s="112" t="s">
        <v>171</v>
      </c>
      <c r="E10" s="113" t="s">
        <v>109</v>
      </c>
      <c r="F10" s="114" t="s">
        <v>5</v>
      </c>
      <c r="G10" s="115"/>
      <c r="H10" s="116">
        <v>8.6296296296297648E-3</v>
      </c>
      <c r="I10" s="117"/>
      <c r="J10" s="118">
        <f>H10+I10</f>
        <v>8.6296296296297648E-3</v>
      </c>
      <c r="K10" s="116">
        <f>SUM(J10 - J$9)</f>
        <v>7.6388888889278306E-5</v>
      </c>
      <c r="L10" s="119">
        <f>SUM(J10 - J9)</f>
        <v>7.6388888889278306E-5</v>
      </c>
    </row>
    <row r="11" spans="1:12" s="1" customFormat="1" ht="29.25" customHeight="1">
      <c r="A11" s="110">
        <v>3</v>
      </c>
      <c r="B11" s="111">
        <v>2</v>
      </c>
      <c r="C11" s="112" t="s">
        <v>128</v>
      </c>
      <c r="D11" s="112" t="s">
        <v>9</v>
      </c>
      <c r="E11" s="113" t="s">
        <v>7</v>
      </c>
      <c r="F11" s="114" t="s">
        <v>5</v>
      </c>
      <c r="G11" s="115"/>
      <c r="H11" s="116">
        <v>8.7719907407404207E-3</v>
      </c>
      <c r="I11" s="117"/>
      <c r="J11" s="118">
        <f>H11+I11</f>
        <v>8.7719907407404207E-3</v>
      </c>
      <c r="K11" s="116">
        <f>SUM(J11 - J$9)</f>
        <v>2.1874999999993427E-4</v>
      </c>
      <c r="L11" s="119">
        <f>SUM(J11 - J10)</f>
        <v>1.4236111111065597E-4</v>
      </c>
    </row>
    <row r="12" spans="1:12" s="1" customFormat="1" ht="29.25" customHeight="1">
      <c r="A12" s="110">
        <v>4</v>
      </c>
      <c r="B12" s="111">
        <v>5</v>
      </c>
      <c r="C12" s="112" t="s">
        <v>4</v>
      </c>
      <c r="D12" s="112" t="s">
        <v>9</v>
      </c>
      <c r="E12" s="113" t="s">
        <v>7</v>
      </c>
      <c r="F12" s="114" t="s">
        <v>5</v>
      </c>
      <c r="G12" s="115"/>
      <c r="H12" s="116">
        <v>8.8726851851849142E-3</v>
      </c>
      <c r="I12" s="117"/>
      <c r="J12" s="118">
        <f>H12+I12</f>
        <v>8.8726851851849142E-3</v>
      </c>
      <c r="K12" s="116">
        <f t="shared" ref="K12:K20" si="0">SUM(J12 - J$9)</f>
        <v>3.1944444444442777E-4</v>
      </c>
      <c r="L12" s="119">
        <f t="shared" ref="L12:L20" si="1">SUM(J12 - J11)</f>
        <v>1.0069444444449349E-4</v>
      </c>
    </row>
    <row r="13" spans="1:12" s="1" customFormat="1" ht="29.25" customHeight="1">
      <c r="A13" s="110">
        <v>5</v>
      </c>
      <c r="B13" s="111">
        <v>9</v>
      </c>
      <c r="C13" s="112" t="s">
        <v>8</v>
      </c>
      <c r="D13" s="112" t="s">
        <v>9</v>
      </c>
      <c r="E13" s="113" t="s">
        <v>7</v>
      </c>
      <c r="F13" s="114" t="s">
        <v>5</v>
      </c>
      <c r="G13" s="115"/>
      <c r="H13" s="116">
        <v>9.1608796296295258E-3</v>
      </c>
      <c r="I13" s="117"/>
      <c r="J13" s="118">
        <f>H13+I13</f>
        <v>9.1608796296295258E-3</v>
      </c>
      <c r="K13" s="116">
        <f t="shared" si="0"/>
        <v>6.0763888888903939E-4</v>
      </c>
      <c r="L13" s="119">
        <f t="shared" si="1"/>
        <v>2.8819444444461162E-4</v>
      </c>
    </row>
    <row r="14" spans="1:12" s="1" customFormat="1" ht="29.25" customHeight="1">
      <c r="A14" s="110">
        <v>6</v>
      </c>
      <c r="B14" s="111">
        <v>6</v>
      </c>
      <c r="C14" s="112" t="s">
        <v>26</v>
      </c>
      <c r="D14" s="112" t="s">
        <v>10</v>
      </c>
      <c r="E14" s="113" t="s">
        <v>100</v>
      </c>
      <c r="F14" s="114" t="s">
        <v>5</v>
      </c>
      <c r="G14" s="115"/>
      <c r="H14" s="116">
        <v>9.1736111111112573E-3</v>
      </c>
      <c r="I14" s="117"/>
      <c r="J14" s="118">
        <f>H14+I14</f>
        <v>9.1736111111112573E-3</v>
      </c>
      <c r="K14" s="116">
        <f t="shared" si="0"/>
        <v>6.2037037037077081E-4</v>
      </c>
      <c r="L14" s="119">
        <f t="shared" si="1"/>
        <v>1.2731481481731421E-5</v>
      </c>
    </row>
    <row r="15" spans="1:12" s="1" customFormat="1" ht="29.25" customHeight="1">
      <c r="A15" s="110">
        <v>7</v>
      </c>
      <c r="B15" s="111">
        <v>4</v>
      </c>
      <c r="C15" s="112" t="s">
        <v>139</v>
      </c>
      <c r="D15" s="112" t="s">
        <v>146</v>
      </c>
      <c r="E15" s="113" t="s">
        <v>140</v>
      </c>
      <c r="F15" s="114" t="s">
        <v>5</v>
      </c>
      <c r="G15" s="115"/>
      <c r="H15" s="116">
        <v>9.3020833333333774E-3</v>
      </c>
      <c r="I15" s="117"/>
      <c r="J15" s="118">
        <f>H15+I15</f>
        <v>9.3020833333333774E-3</v>
      </c>
      <c r="K15" s="116">
        <f t="shared" si="0"/>
        <v>7.4884259259289099E-4</v>
      </c>
      <c r="L15" s="119">
        <f t="shared" si="1"/>
        <v>1.2847222222212018E-4</v>
      </c>
    </row>
    <row r="16" spans="1:12" s="1" customFormat="1" ht="29.25" customHeight="1">
      <c r="A16" s="110">
        <v>8</v>
      </c>
      <c r="B16" s="111">
        <v>15</v>
      </c>
      <c r="C16" s="112" t="s">
        <v>96</v>
      </c>
      <c r="D16" s="112" t="s">
        <v>97</v>
      </c>
      <c r="E16" s="113" t="s">
        <v>98</v>
      </c>
      <c r="F16" s="114" t="s">
        <v>13</v>
      </c>
      <c r="G16" s="115"/>
      <c r="H16" s="116">
        <v>9.3831018518518716E-3</v>
      </c>
      <c r="I16" s="117"/>
      <c r="J16" s="118">
        <f>H16+I16</f>
        <v>9.3831018518518716E-3</v>
      </c>
      <c r="K16" s="116">
        <f t="shared" si="0"/>
        <v>8.2986111111138516E-4</v>
      </c>
      <c r="L16" s="119">
        <f t="shared" si="1"/>
        <v>8.1018518518494176E-5</v>
      </c>
    </row>
    <row r="17" spans="1:12" s="1" customFormat="1" ht="29.25" customHeight="1">
      <c r="A17" s="110">
        <v>9</v>
      </c>
      <c r="B17" s="111">
        <v>11</v>
      </c>
      <c r="C17" s="112" t="s">
        <v>14</v>
      </c>
      <c r="D17" s="112" t="s">
        <v>121</v>
      </c>
      <c r="E17" s="113" t="s">
        <v>204</v>
      </c>
      <c r="F17" s="114" t="s">
        <v>5</v>
      </c>
      <c r="G17" s="115"/>
      <c r="H17" s="116">
        <v>9.6643518518517713E-3</v>
      </c>
      <c r="I17" s="117"/>
      <c r="J17" s="118">
        <f>H17+I17</f>
        <v>9.6643518518517713E-3</v>
      </c>
      <c r="K17" s="116">
        <f t="shared" si="0"/>
        <v>1.1111111111112848E-3</v>
      </c>
      <c r="L17" s="119">
        <f t="shared" si="1"/>
        <v>2.8124999999989964E-4</v>
      </c>
    </row>
    <row r="18" spans="1:12" s="1" customFormat="1" ht="29.25" customHeight="1">
      <c r="A18" s="110">
        <v>10</v>
      </c>
      <c r="B18" s="111">
        <v>10</v>
      </c>
      <c r="C18" s="112" t="s">
        <v>123</v>
      </c>
      <c r="D18" s="112" t="s">
        <v>9</v>
      </c>
      <c r="E18" s="113" t="s">
        <v>25</v>
      </c>
      <c r="F18" s="114" t="s">
        <v>5</v>
      </c>
      <c r="G18" s="115"/>
      <c r="H18" s="116">
        <v>9.8425925925926805E-3</v>
      </c>
      <c r="I18" s="117"/>
      <c r="J18" s="118">
        <f>H18+I18</f>
        <v>9.8425925925926805E-3</v>
      </c>
      <c r="K18" s="116">
        <f t="shared" si="0"/>
        <v>1.289351851852194E-3</v>
      </c>
      <c r="L18" s="119">
        <f t="shared" si="1"/>
        <v>1.7824074074090923E-4</v>
      </c>
    </row>
    <row r="19" spans="1:12" s="1" customFormat="1" ht="29.25" customHeight="1">
      <c r="A19" s="110">
        <v>11</v>
      </c>
      <c r="B19" s="111">
        <v>3</v>
      </c>
      <c r="C19" s="112" t="s">
        <v>6</v>
      </c>
      <c r="D19" s="112" t="s">
        <v>174</v>
      </c>
      <c r="E19" s="113" t="s">
        <v>109</v>
      </c>
      <c r="F19" s="114" t="s">
        <v>5</v>
      </c>
      <c r="G19" s="115"/>
      <c r="H19" s="116">
        <v>9.8773148148149081E-3</v>
      </c>
      <c r="I19" s="117"/>
      <c r="J19" s="118">
        <f>H19+I19</f>
        <v>9.8773148148149081E-3</v>
      </c>
      <c r="K19" s="116">
        <f t="shared" si="0"/>
        <v>1.3240740740744217E-3</v>
      </c>
      <c r="L19" s="119">
        <f t="shared" si="1"/>
        <v>3.472222222222765E-5</v>
      </c>
    </row>
    <row r="20" spans="1:12" s="1" customFormat="1" ht="29.25" customHeight="1">
      <c r="A20" s="110">
        <v>12</v>
      </c>
      <c r="B20" s="111">
        <v>17</v>
      </c>
      <c r="C20" s="112" t="s">
        <v>11</v>
      </c>
      <c r="D20" s="112" t="s">
        <v>12</v>
      </c>
      <c r="E20" s="113" t="s">
        <v>35</v>
      </c>
      <c r="F20" s="114" t="s">
        <v>13</v>
      </c>
      <c r="G20" s="115"/>
      <c r="H20" s="116">
        <v>1.0109953703703711E-2</v>
      </c>
      <c r="I20" s="117"/>
      <c r="J20" s="118">
        <f>H20+I20</f>
        <v>1.0109953703703711E-2</v>
      </c>
      <c r="K20" s="116">
        <f t="shared" si="0"/>
        <v>1.5567129629632248E-3</v>
      </c>
      <c r="L20" s="119">
        <f t="shared" si="1"/>
        <v>2.3263888888880313E-4</v>
      </c>
    </row>
    <row r="21" spans="1:12" s="1" customFormat="1" ht="29.25" customHeight="1">
      <c r="A21" s="110">
        <v>13</v>
      </c>
      <c r="B21" s="111">
        <v>21</v>
      </c>
      <c r="C21" s="112" t="s">
        <v>23</v>
      </c>
      <c r="D21" s="112" t="s">
        <v>27</v>
      </c>
      <c r="E21" s="113" t="s">
        <v>206</v>
      </c>
      <c r="F21" s="114" t="s">
        <v>16</v>
      </c>
      <c r="G21" s="115"/>
      <c r="H21" s="116">
        <v>1.0153935185185259E-2</v>
      </c>
      <c r="I21" s="117"/>
      <c r="J21" s="118">
        <f>H21+I21</f>
        <v>1.0153935185185259E-2</v>
      </c>
      <c r="K21" s="116">
        <f t="shared" ref="K21:K33" si="2">SUM(J21 - J$9)</f>
        <v>1.6006944444447724E-3</v>
      </c>
      <c r="L21" s="119">
        <f t="shared" ref="L21:L33" si="3">SUM(J21 - J20)</f>
        <v>4.3981481481547569E-5</v>
      </c>
    </row>
    <row r="22" spans="1:12" s="1" customFormat="1" ht="29.25" customHeight="1">
      <c r="A22" s="110">
        <v>14</v>
      </c>
      <c r="B22" s="111">
        <v>16</v>
      </c>
      <c r="C22" s="112" t="s">
        <v>104</v>
      </c>
      <c r="D22" s="112" t="s">
        <v>103</v>
      </c>
      <c r="E22" s="113" t="s">
        <v>98</v>
      </c>
      <c r="F22" s="114" t="s">
        <v>13</v>
      </c>
      <c r="G22" s="115"/>
      <c r="H22" s="116">
        <v>1.0561342592592338E-2</v>
      </c>
      <c r="I22" s="117"/>
      <c r="J22" s="118">
        <f>H22+I22</f>
        <v>1.0561342592592338E-2</v>
      </c>
      <c r="K22" s="116">
        <f t="shared" si="2"/>
        <v>2.0081018518518512E-3</v>
      </c>
      <c r="L22" s="119">
        <f t="shared" si="3"/>
        <v>4.0740740740707881E-4</v>
      </c>
    </row>
    <row r="23" spans="1:12" s="1" customFormat="1" ht="29.25" customHeight="1">
      <c r="A23" s="110">
        <v>15</v>
      </c>
      <c r="B23" s="111">
        <v>22</v>
      </c>
      <c r="C23" s="112" t="s">
        <v>19</v>
      </c>
      <c r="D23" s="112" t="s">
        <v>9</v>
      </c>
      <c r="E23" s="113" t="s">
        <v>20</v>
      </c>
      <c r="F23" s="114" t="s">
        <v>16</v>
      </c>
      <c r="G23" s="115"/>
      <c r="H23" s="116">
        <v>1.0629629629629767E-2</v>
      </c>
      <c r="I23" s="117"/>
      <c r="J23" s="118">
        <f>H23+I23</f>
        <v>1.0629629629629767E-2</v>
      </c>
      <c r="K23" s="116">
        <f t="shared" si="2"/>
        <v>2.0763888888892801E-3</v>
      </c>
      <c r="L23" s="119">
        <f t="shared" si="3"/>
        <v>6.8287037037428888E-5</v>
      </c>
    </row>
    <row r="24" spans="1:12" s="1" customFormat="1" ht="29.25" customHeight="1">
      <c r="A24" s="110">
        <v>16</v>
      </c>
      <c r="B24" s="111">
        <v>26</v>
      </c>
      <c r="C24" s="112" t="s">
        <v>202</v>
      </c>
      <c r="D24" s="112" t="s">
        <v>9</v>
      </c>
      <c r="E24" s="113" t="s">
        <v>21</v>
      </c>
      <c r="F24" s="114" t="s">
        <v>16</v>
      </c>
      <c r="G24" s="115"/>
      <c r="H24" s="116">
        <v>1.0796296296296304E-2</v>
      </c>
      <c r="I24" s="117"/>
      <c r="J24" s="118">
        <f>H24+I24</f>
        <v>1.0796296296296304E-2</v>
      </c>
      <c r="K24" s="116">
        <f t="shared" si="2"/>
        <v>2.2430555555558174E-3</v>
      </c>
      <c r="L24" s="119">
        <f t="shared" si="3"/>
        <v>1.6666666666653729E-4</v>
      </c>
    </row>
    <row r="25" spans="1:12" s="1" customFormat="1" ht="29.25" customHeight="1">
      <c r="A25" s="110">
        <v>17</v>
      </c>
      <c r="B25" s="111">
        <v>19</v>
      </c>
      <c r="C25" s="112" t="s">
        <v>113</v>
      </c>
      <c r="D25" s="112" t="s">
        <v>9</v>
      </c>
      <c r="E25" s="113" t="s">
        <v>15</v>
      </c>
      <c r="F25" s="114" t="s">
        <v>13</v>
      </c>
      <c r="G25" s="115"/>
      <c r="H25" s="116">
        <v>1.0951388888888913E-2</v>
      </c>
      <c r="I25" s="117"/>
      <c r="J25" s="118">
        <f>H25+I25</f>
        <v>1.0951388888888913E-2</v>
      </c>
      <c r="K25" s="116">
        <f t="shared" si="2"/>
        <v>2.3981481481484268E-3</v>
      </c>
      <c r="L25" s="119">
        <f t="shared" si="3"/>
        <v>1.5509259259260944E-4</v>
      </c>
    </row>
    <row r="26" spans="1:12" s="1" customFormat="1" ht="29.25" customHeight="1">
      <c r="A26" s="110">
        <v>18</v>
      </c>
      <c r="B26" s="111">
        <v>12</v>
      </c>
      <c r="C26" s="112" t="s">
        <v>169</v>
      </c>
      <c r="D26" s="112" t="s">
        <v>138</v>
      </c>
      <c r="E26" s="113" t="s">
        <v>172</v>
      </c>
      <c r="F26" s="114" t="s">
        <v>5</v>
      </c>
      <c r="G26" s="115"/>
      <c r="H26" s="116">
        <v>1.1065972222222276E-2</v>
      </c>
      <c r="I26" s="117"/>
      <c r="J26" s="118">
        <f>H26+I26</f>
        <v>1.1065972222222276E-2</v>
      </c>
      <c r="K26" s="116">
        <f t="shared" si="2"/>
        <v>2.5127314814817892E-3</v>
      </c>
      <c r="L26" s="119">
        <f t="shared" si="3"/>
        <v>1.1458333333336235E-4</v>
      </c>
    </row>
    <row r="27" spans="1:12" s="1" customFormat="1" ht="29.25" customHeight="1">
      <c r="A27" s="110">
        <v>19</v>
      </c>
      <c r="B27" s="111">
        <v>20</v>
      </c>
      <c r="C27" s="112" t="s">
        <v>115</v>
      </c>
      <c r="D27" s="112" t="s">
        <v>116</v>
      </c>
      <c r="E27" s="113" t="s">
        <v>118</v>
      </c>
      <c r="F27" s="114" t="s">
        <v>13</v>
      </c>
      <c r="G27" s="115"/>
      <c r="H27" s="116">
        <v>1.1185185185185187E-2</v>
      </c>
      <c r="I27" s="117"/>
      <c r="J27" s="118">
        <f>H27+I27</f>
        <v>1.1185185185185187E-2</v>
      </c>
      <c r="K27" s="116">
        <f t="shared" si="2"/>
        <v>2.6319444444447004E-3</v>
      </c>
      <c r="L27" s="119">
        <f t="shared" si="3"/>
        <v>1.1921296296291128E-4</v>
      </c>
    </row>
    <row r="28" spans="1:12" s="1" customFormat="1" ht="29.25" customHeight="1">
      <c r="A28" s="110">
        <v>20</v>
      </c>
      <c r="B28" s="111">
        <v>27</v>
      </c>
      <c r="C28" s="112" t="s">
        <v>107</v>
      </c>
      <c r="D28" s="112" t="s">
        <v>9</v>
      </c>
      <c r="E28" s="113" t="s">
        <v>18</v>
      </c>
      <c r="F28" s="114" t="s">
        <v>16</v>
      </c>
      <c r="G28" s="115"/>
      <c r="H28" s="116">
        <v>1.1309027777777869E-2</v>
      </c>
      <c r="I28" s="117"/>
      <c r="J28" s="118">
        <f>H28+I28</f>
        <v>1.1309027777777869E-2</v>
      </c>
      <c r="K28" s="116">
        <f t="shared" si="2"/>
        <v>2.7557870370373827E-3</v>
      </c>
      <c r="L28" s="119">
        <f t="shared" si="3"/>
        <v>1.2384259259268227E-4</v>
      </c>
    </row>
    <row r="29" spans="1:12" s="1" customFormat="1" ht="29.25" customHeight="1">
      <c r="A29" s="110">
        <v>21</v>
      </c>
      <c r="B29" s="111">
        <v>7</v>
      </c>
      <c r="C29" s="112" t="s">
        <v>144</v>
      </c>
      <c r="D29" s="112" t="s">
        <v>177</v>
      </c>
      <c r="E29" s="113" t="s">
        <v>7</v>
      </c>
      <c r="F29" s="114" t="s">
        <v>5</v>
      </c>
      <c r="G29" s="115"/>
      <c r="H29" s="116">
        <v>1.0718749999999999E-2</v>
      </c>
      <c r="I29" s="117">
        <v>8.1018518518518516E-4</v>
      </c>
      <c r="J29" s="118">
        <f>H29+I29</f>
        <v>1.1528935185185184E-2</v>
      </c>
      <c r="K29" s="116">
        <f t="shared" si="2"/>
        <v>2.9756944444446973E-3</v>
      </c>
      <c r="L29" s="119">
        <f t="shared" si="3"/>
        <v>2.1990740740731457E-4</v>
      </c>
    </row>
    <row r="30" spans="1:12" s="1" customFormat="1" ht="29.25" customHeight="1">
      <c r="A30" s="110">
        <v>22</v>
      </c>
      <c r="B30" s="111">
        <v>24</v>
      </c>
      <c r="C30" s="112" t="s">
        <v>130</v>
      </c>
      <c r="D30" s="112" t="s">
        <v>9</v>
      </c>
      <c r="E30" s="113" t="s">
        <v>17</v>
      </c>
      <c r="F30" s="114" t="s">
        <v>16</v>
      </c>
      <c r="G30" s="115"/>
      <c r="H30" s="116">
        <v>1.2450231481481389E-2</v>
      </c>
      <c r="I30" s="117"/>
      <c r="J30" s="118">
        <f>H30+I30</f>
        <v>1.2450231481481389E-2</v>
      </c>
      <c r="K30" s="116">
        <f t="shared" si="2"/>
        <v>3.8969907407409021E-3</v>
      </c>
      <c r="L30" s="119">
        <f t="shared" si="3"/>
        <v>9.2129629629620485E-4</v>
      </c>
    </row>
    <row r="31" spans="1:12" s="1" customFormat="1" ht="29.25" customHeight="1">
      <c r="A31" s="110">
        <v>23</v>
      </c>
      <c r="B31" s="111">
        <v>25</v>
      </c>
      <c r="C31" s="112" t="s">
        <v>125</v>
      </c>
      <c r="D31" s="112" t="s">
        <v>9</v>
      </c>
      <c r="E31" s="113" t="s">
        <v>127</v>
      </c>
      <c r="F31" s="114" t="s">
        <v>16</v>
      </c>
      <c r="G31" s="115"/>
      <c r="H31" s="116">
        <v>1.2642361111111389E-2</v>
      </c>
      <c r="I31" s="117"/>
      <c r="J31" s="118">
        <f>H31+I31</f>
        <v>1.2642361111111389E-2</v>
      </c>
      <c r="K31" s="116">
        <f t="shared" si="2"/>
        <v>4.0891203703709023E-3</v>
      </c>
      <c r="L31" s="119">
        <f t="shared" si="3"/>
        <v>1.9212962963000013E-4</v>
      </c>
    </row>
    <row r="32" spans="1:12" s="1" customFormat="1" ht="29.25" customHeight="1">
      <c r="A32" s="110">
        <v>24</v>
      </c>
      <c r="B32" s="111">
        <v>8</v>
      </c>
      <c r="C32" s="112" t="s">
        <v>133</v>
      </c>
      <c r="D32" s="112" t="s">
        <v>135</v>
      </c>
      <c r="E32" s="113" t="s">
        <v>136</v>
      </c>
      <c r="F32" s="114" t="s">
        <v>5</v>
      </c>
      <c r="G32" s="115"/>
      <c r="H32" s="116">
        <v>9.5324074074074616E-3</v>
      </c>
      <c r="I32" s="117">
        <v>3.472222222222222E-3</v>
      </c>
      <c r="J32" s="118">
        <f>H32+I32</f>
        <v>1.3004629629629684E-2</v>
      </c>
      <c r="K32" s="116">
        <f t="shared" si="2"/>
        <v>4.4513888888891972E-3</v>
      </c>
      <c r="L32" s="119">
        <f t="shared" si="3"/>
        <v>3.6226851851829493E-4</v>
      </c>
    </row>
    <row r="33" spans="1:12" s="1" customFormat="1" ht="29.25" customHeight="1">
      <c r="A33" s="110">
        <v>25</v>
      </c>
      <c r="B33" s="111">
        <v>14</v>
      </c>
      <c r="C33" s="112" t="s">
        <v>105</v>
      </c>
      <c r="D33" s="112" t="s">
        <v>9</v>
      </c>
      <c r="E33" s="113" t="s">
        <v>25</v>
      </c>
      <c r="F33" s="114" t="s">
        <v>5</v>
      </c>
      <c r="G33" s="115"/>
      <c r="H33" s="116">
        <v>2.053356481481472E-2</v>
      </c>
      <c r="I33" s="117">
        <v>8.1018518518518516E-4</v>
      </c>
      <c r="J33" s="118">
        <f>H33+I33</f>
        <v>2.1343749999999904E-2</v>
      </c>
      <c r="K33" s="116">
        <f t="shared" si="2"/>
        <v>1.2790509259259418E-2</v>
      </c>
      <c r="L33" s="119">
        <f t="shared" si="3"/>
        <v>8.3391203703702208E-3</v>
      </c>
    </row>
    <row r="34" spans="1:12" s="7" customFormat="1" ht="33.75" customHeight="1">
      <c r="A34" s="120"/>
      <c r="B34" s="89"/>
      <c r="C34" s="121"/>
      <c r="D34" s="89"/>
      <c r="E34" s="89"/>
      <c r="F34" s="89"/>
      <c r="G34" s="89"/>
      <c r="H34" s="89"/>
      <c r="I34" s="89"/>
      <c r="J34" s="89"/>
      <c r="K34" s="89"/>
      <c r="L34" s="89"/>
    </row>
  </sheetData>
  <sortState ref="B9:J33">
    <sortCondition ref="J9:J33"/>
  </sortState>
  <mergeCells count="19">
    <mergeCell ref="A2:L2"/>
    <mergeCell ref="F7:F8"/>
    <mergeCell ref="A4:L4"/>
    <mergeCell ref="A5:C6"/>
    <mergeCell ref="D5:D6"/>
    <mergeCell ref="E5:K5"/>
    <mergeCell ref="L5:L6"/>
    <mergeCell ref="E6:F6"/>
    <mergeCell ref="H6:J6"/>
    <mergeCell ref="G7:G8"/>
    <mergeCell ref="H7:H8"/>
    <mergeCell ref="I7:I8"/>
    <mergeCell ref="J7:J8"/>
    <mergeCell ref="K7:L7"/>
    <mergeCell ref="A7:A8"/>
    <mergeCell ref="B7:B8"/>
    <mergeCell ref="C7:C8"/>
    <mergeCell ref="D7:D8"/>
    <mergeCell ref="E7:E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заявленные</vt:lpstr>
      <vt:lpstr>команды</vt:lpstr>
      <vt:lpstr>допущенные</vt:lpstr>
      <vt:lpstr>старт День 1</vt:lpstr>
      <vt:lpstr>СУ 1</vt:lpstr>
      <vt:lpstr>СУ 2</vt:lpstr>
      <vt:lpstr>СУ 3</vt:lpstr>
      <vt:lpstr>СУ 4</vt:lpstr>
      <vt:lpstr>результаты день 1</vt:lpstr>
      <vt:lpstr>старт День 2</vt:lpstr>
      <vt:lpstr>СУ 5</vt:lpstr>
      <vt:lpstr>СУ 6</vt:lpstr>
      <vt:lpstr>СУ 7</vt:lpstr>
      <vt:lpstr>СУ 8</vt:lpstr>
      <vt:lpstr>СУ 9</vt:lpstr>
      <vt:lpstr>СУ 10</vt:lpstr>
      <vt:lpstr>итоговая общая</vt:lpstr>
      <vt:lpstr>итоговая команды</vt:lpstr>
      <vt:lpstr>пенализация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Ершов</dc:creator>
  <cp:lastModifiedBy>RePack by SPecialiST</cp:lastModifiedBy>
  <cp:lastPrinted>2014-05-24T16:06:34Z</cp:lastPrinted>
  <dcterms:created xsi:type="dcterms:W3CDTF">2004-12-23T15:28:12Z</dcterms:created>
  <dcterms:modified xsi:type="dcterms:W3CDTF">2014-05-24T17:33:15Z</dcterms:modified>
</cp:coreProperties>
</file>