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80" windowHeight="8580" tabRatio="743" activeTab="9"/>
  </bookViews>
  <sheets>
    <sheet name="допуск_лич" sheetId="21" r:id="rId1"/>
    <sheet name="допуск_команды" sheetId="2" r:id="rId2"/>
    <sheet name="стартовка" sheetId="22" r:id="rId3"/>
    <sheet name="СУ-1" sheetId="23" r:id="rId4"/>
    <sheet name="СУ-2" sheetId="24" r:id="rId5"/>
    <sheet name="СУ-3" sheetId="25" r:id="rId6"/>
    <sheet name="СУ-4" sheetId="26" r:id="rId7"/>
    <sheet name="СУ-5" sheetId="27" r:id="rId8"/>
    <sheet name="СУ-6" sheetId="30" r:id="rId9"/>
    <sheet name="Итог_личн" sheetId="28" r:id="rId10"/>
    <sheet name="Итог_команды" sheetId="29" r:id="rId11"/>
  </sheets>
  <definedNames>
    <definedName name="_xlnm._FilterDatabase" localSheetId="9" hidden="1">Итог_личн!$A$9:$L$22</definedName>
  </definedNames>
  <calcPr calcId="145621"/>
</workbook>
</file>

<file path=xl/calcChain.xml><?xml version="1.0" encoding="utf-8"?>
<calcChain xmlns="http://schemas.openxmlformats.org/spreadsheetml/2006/main">
  <c r="I16" i="25" l="1"/>
  <c r="J16" i="25"/>
  <c r="I17" i="25"/>
  <c r="J17" i="25"/>
  <c r="I18" i="25"/>
  <c r="J18" i="25"/>
  <c r="I19" i="25"/>
  <c r="J19" i="25"/>
  <c r="I16" i="24"/>
  <c r="J16" i="24"/>
  <c r="I17" i="24"/>
  <c r="J17" i="24"/>
  <c r="I18" i="24"/>
  <c r="J18" i="24"/>
  <c r="I19" i="24"/>
  <c r="J19" i="24"/>
  <c r="G26" i="21" l="1"/>
  <c r="G25" i="21"/>
  <c r="G24" i="21"/>
  <c r="G27" i="21"/>
  <c r="D24" i="21"/>
  <c r="J19" i="28"/>
  <c r="J17" i="30"/>
  <c r="I17" i="30"/>
  <c r="H17" i="30"/>
  <c r="J16" i="30"/>
  <c r="I16" i="30"/>
  <c r="H16" i="30"/>
  <c r="J15" i="30"/>
  <c r="I15" i="30"/>
  <c r="H15" i="30"/>
  <c r="J14" i="30"/>
  <c r="I14" i="30"/>
  <c r="H14" i="30"/>
  <c r="J13" i="30"/>
  <c r="I13" i="30"/>
  <c r="H13" i="30"/>
  <c r="J12" i="30"/>
  <c r="I12" i="30"/>
  <c r="H12" i="30"/>
  <c r="J11" i="30"/>
  <c r="I11" i="30"/>
  <c r="H11" i="30"/>
  <c r="J10" i="30"/>
  <c r="I10" i="30"/>
  <c r="H10" i="30"/>
  <c r="J9" i="30"/>
  <c r="I9" i="30"/>
  <c r="H9" i="30"/>
  <c r="H8" i="30"/>
  <c r="J18" i="27"/>
  <c r="I18" i="27"/>
  <c r="H18" i="27"/>
  <c r="J17" i="27"/>
  <c r="I17" i="27"/>
  <c r="H17" i="27"/>
  <c r="J16" i="27"/>
  <c r="I16" i="27"/>
  <c r="H16" i="27"/>
  <c r="J15" i="27"/>
  <c r="I15" i="27"/>
  <c r="H15" i="27"/>
  <c r="J14" i="27"/>
  <c r="I14" i="27"/>
  <c r="H14" i="27"/>
  <c r="J13" i="27"/>
  <c r="I13" i="27"/>
  <c r="H13" i="27"/>
  <c r="J12" i="27"/>
  <c r="I12" i="27"/>
  <c r="H12" i="27"/>
  <c r="J11" i="27"/>
  <c r="I11" i="27"/>
  <c r="H11" i="27"/>
  <c r="J10" i="27"/>
  <c r="I10" i="27"/>
  <c r="H10" i="27"/>
  <c r="J9" i="27"/>
  <c r="I9" i="27"/>
  <c r="H9" i="27"/>
  <c r="H8" i="27"/>
  <c r="J18" i="26"/>
  <c r="I18" i="26"/>
  <c r="H18" i="26"/>
  <c r="J17" i="26"/>
  <c r="I17" i="26"/>
  <c r="H17" i="26"/>
  <c r="J16" i="26"/>
  <c r="I16" i="26"/>
  <c r="H16" i="26"/>
  <c r="J15" i="26"/>
  <c r="I15" i="26"/>
  <c r="H15" i="26"/>
  <c r="J14" i="26"/>
  <c r="I14" i="26"/>
  <c r="H14" i="26"/>
  <c r="J13" i="26"/>
  <c r="I13" i="26"/>
  <c r="H13" i="26"/>
  <c r="J12" i="26"/>
  <c r="I12" i="26"/>
  <c r="H12" i="26"/>
  <c r="J11" i="26"/>
  <c r="I11" i="26"/>
  <c r="H11" i="26"/>
  <c r="J10" i="26"/>
  <c r="I10" i="26"/>
  <c r="H10" i="26"/>
  <c r="J9" i="26"/>
  <c r="I9" i="26"/>
  <c r="H9" i="26"/>
  <c r="H8" i="26"/>
  <c r="H19" i="25"/>
  <c r="H18" i="25"/>
  <c r="H17" i="25"/>
  <c r="H16" i="25"/>
  <c r="J15" i="25"/>
  <c r="I15" i="25"/>
  <c r="H15" i="25"/>
  <c r="J14" i="25"/>
  <c r="I14" i="25"/>
  <c r="H14" i="25"/>
  <c r="J13" i="25"/>
  <c r="I13" i="25"/>
  <c r="H13" i="25"/>
  <c r="J12" i="25"/>
  <c r="I12" i="25"/>
  <c r="H12" i="25"/>
  <c r="J11" i="25"/>
  <c r="I11" i="25"/>
  <c r="H11" i="25"/>
  <c r="J10" i="25"/>
  <c r="I10" i="25"/>
  <c r="H10" i="25"/>
  <c r="J9" i="25"/>
  <c r="I9" i="25"/>
  <c r="H9" i="25"/>
  <c r="H8" i="25"/>
  <c r="H19" i="24"/>
  <c r="H18" i="24"/>
  <c r="H17" i="24"/>
  <c r="H16" i="24"/>
  <c r="J15" i="24"/>
  <c r="I15" i="24"/>
  <c r="H15" i="24"/>
  <c r="J14" i="24"/>
  <c r="I14" i="24"/>
  <c r="H14" i="24"/>
  <c r="J13" i="24"/>
  <c r="I13" i="24"/>
  <c r="H13" i="24"/>
  <c r="J12" i="24"/>
  <c r="I12" i="24"/>
  <c r="H12" i="24"/>
  <c r="J11" i="24"/>
  <c r="I11" i="24"/>
  <c r="H11" i="24"/>
  <c r="J10" i="24"/>
  <c r="I10" i="24"/>
  <c r="H10" i="24"/>
  <c r="J9" i="24"/>
  <c r="I9" i="24"/>
  <c r="H9" i="24"/>
  <c r="H8" i="24"/>
  <c r="H22" i="23"/>
  <c r="I22" i="23"/>
  <c r="J22" i="23"/>
  <c r="H23" i="23"/>
  <c r="I23" i="23"/>
  <c r="J23" i="23"/>
  <c r="H24" i="23"/>
  <c r="I24" i="23"/>
  <c r="J24" i="23"/>
  <c r="H25" i="23"/>
  <c r="I25" i="23"/>
  <c r="J25" i="23"/>
  <c r="H26" i="23"/>
  <c r="I26" i="23"/>
  <c r="J26" i="23"/>
  <c r="H27" i="23"/>
  <c r="I27" i="23"/>
  <c r="J27" i="23"/>
  <c r="H19" i="23"/>
  <c r="I19" i="23"/>
  <c r="J19" i="23"/>
  <c r="H21" i="23"/>
  <c r="I21" i="23"/>
  <c r="J21" i="23"/>
  <c r="J18" i="28"/>
  <c r="J17" i="28"/>
  <c r="J16" i="28"/>
  <c r="J15" i="28"/>
  <c r="J14" i="28"/>
  <c r="J13" i="28"/>
  <c r="J12" i="28"/>
  <c r="J11" i="28"/>
  <c r="J10" i="28"/>
  <c r="H18" i="23"/>
  <c r="I18" i="23"/>
  <c r="J18" i="23"/>
  <c r="J17" i="23"/>
  <c r="I17" i="23"/>
  <c r="H17" i="23"/>
  <c r="J20" i="23"/>
  <c r="I20" i="23"/>
  <c r="H20" i="23"/>
  <c r="J16" i="23"/>
  <c r="I16" i="23"/>
  <c r="H16" i="23"/>
  <c r="J15" i="23"/>
  <c r="I15" i="23"/>
  <c r="H15" i="23"/>
  <c r="J14" i="23"/>
  <c r="I14" i="23"/>
  <c r="H14" i="23"/>
  <c r="J13" i="23"/>
  <c r="I13" i="23"/>
  <c r="H13" i="23"/>
  <c r="J12" i="23"/>
  <c r="I12" i="23"/>
  <c r="H12" i="23"/>
  <c r="J11" i="23"/>
  <c r="I11" i="23"/>
  <c r="H11" i="23"/>
  <c r="J10" i="23"/>
  <c r="I10" i="23"/>
  <c r="H10" i="23"/>
  <c r="J9" i="23"/>
  <c r="I9" i="23"/>
  <c r="H9" i="23"/>
  <c r="H8" i="23"/>
  <c r="L19" i="28" l="1"/>
  <c r="K19" i="28"/>
  <c r="K11" i="28"/>
  <c r="K17" i="28"/>
  <c r="L15" i="28"/>
  <c r="L11" i="28"/>
  <c r="K13" i="28"/>
  <c r="K15" i="28"/>
  <c r="L12" i="28"/>
  <c r="L16" i="28"/>
  <c r="L13" i="28"/>
  <c r="L17" i="28"/>
  <c r="K12" i="28"/>
  <c r="K14" i="28"/>
  <c r="K16" i="28"/>
  <c r="K18" i="28"/>
  <c r="L14" i="28"/>
  <c r="L18" i="28"/>
</calcChain>
</file>

<file path=xl/sharedStrings.xml><?xml version="1.0" encoding="utf-8"?>
<sst xmlns="http://schemas.openxmlformats.org/spreadsheetml/2006/main" count="770" uniqueCount="143">
  <si>
    <t>Автомобиль</t>
  </si>
  <si>
    <t>Город, страна</t>
  </si>
  <si>
    <t>1 Водитель
2 Водитель</t>
  </si>
  <si>
    <t>Класс</t>
  </si>
  <si>
    <t>ГОЛОБОРОДЬКО Андрей
САУДАРГАС Гедиминас</t>
  </si>
  <si>
    <t>Subaru Impreza WRX STI</t>
  </si>
  <si>
    <t>Минск, Беларусь
Минск, Беларусь</t>
  </si>
  <si>
    <t>СЕМЕНЧУК Юрий
МЕЛЬНИЧЕНКО Михаил</t>
  </si>
  <si>
    <t>Гомель, Беларусь
Гомель, Беларусь</t>
  </si>
  <si>
    <t>Б-11</t>
  </si>
  <si>
    <t>Б-10</t>
  </si>
  <si>
    <t>VW Polo</t>
  </si>
  <si>
    <t>Opel Kadett</t>
  </si>
  <si>
    <t>ВАЗ 2108</t>
  </si>
  <si>
    <t>Всего:</t>
  </si>
  <si>
    <t>Старт.
№</t>
  </si>
  <si>
    <t>Subaru Impreza</t>
  </si>
  <si>
    <t>№ Лицензии, НАФ</t>
  </si>
  <si>
    <t>№   п/п</t>
  </si>
  <si>
    <t>Наименование и состав команды</t>
  </si>
  <si>
    <t>Город, Страна</t>
  </si>
  <si>
    <t>Гомель, Беларусь</t>
  </si>
  <si>
    <t>СЕМЕНЧУК Юрий</t>
  </si>
  <si>
    <t>МЕЛЬНИЧЕНКО Михаил</t>
  </si>
  <si>
    <t>Ford Fiesta</t>
  </si>
  <si>
    <t>Минск, Беларусь</t>
  </si>
  <si>
    <t>МУРЫЛЕВ Виталий</t>
  </si>
  <si>
    <t>класс "Б-12"</t>
  </si>
  <si>
    <t>класс "Б-11"</t>
  </si>
  <si>
    <t>класс "Б-10"</t>
  </si>
  <si>
    <t>зачет "Абсолютный"</t>
  </si>
  <si>
    <t>АЛТУФЬЕВ Даниил
МИНКЕВИЧ Алексей</t>
  </si>
  <si>
    <t>Д 107/14 БАФ
Д 106/14 БАФ</t>
  </si>
  <si>
    <t>Mitsubishi Lancer EVO IX</t>
  </si>
  <si>
    <t>Гомель, Беларусь
Минск, Беларусь</t>
  </si>
  <si>
    <t>Renault Megane</t>
  </si>
  <si>
    <t>Д 024/14 БАФ
Д 014/14 БАФ</t>
  </si>
  <si>
    <t>Д 049/14 БАФ
Д 050/14 БАФ</t>
  </si>
  <si>
    <t>ЯКУНИН Виктор
КУПРИЕНКО Никита</t>
  </si>
  <si>
    <t>Д 061/14 БАФ
Д 125/14 БАФ</t>
  </si>
  <si>
    <t>КРУПЕНЬКО Виталий</t>
  </si>
  <si>
    <t>ГОМЕЛЬСКАЯ ООС ДОСААФ</t>
  </si>
  <si>
    <t>Д 068/14 БАФ
2014-R/21 ЛАСФ</t>
  </si>
  <si>
    <t>Борисов, Беларусь
Вильнюс, Литва</t>
  </si>
  <si>
    <t>СПИСОК ЭКИПАЖЕЙ ДОПУЩЕННЫХ К СТАРТУ</t>
  </si>
  <si>
    <t>РУСЦ  ДОСААФ - II</t>
  </si>
  <si>
    <t>РУССКИХ Иван</t>
  </si>
  <si>
    <t>ЯКУНИН Виктор</t>
  </si>
  <si>
    <t>КУПРИЕНКО Никита</t>
  </si>
  <si>
    <t>СПИСОК  ЗАЯВЛЕННЫХ  КОМАНД</t>
  </si>
  <si>
    <t>РУССКИХ Иван
МУРЫЛЕВ Виталий</t>
  </si>
  <si>
    <t>Зачет</t>
  </si>
  <si>
    <t xml:space="preserve">ПАЦКЕВИЧ Светлана
ЦЫГАНКОВ Александр </t>
  </si>
  <si>
    <t>ВАШКЕВИЧ Алексей
БЕЛОУС Александр</t>
  </si>
  <si>
    <t>Порядок и время старта на 1-ю секцию</t>
  </si>
  <si>
    <t>Старт. 
№</t>
  </si>
  <si>
    <t>Класс
Зачет</t>
  </si>
  <si>
    <t>Время старта</t>
  </si>
  <si>
    <t>НЕ ОФИЦИАЛЬНО
ПРЕДВАРИТЕЛЬНО</t>
  </si>
  <si>
    <t>км</t>
  </si>
  <si>
    <t>грунт/гравий</t>
  </si>
  <si>
    <t>№ п/п</t>
  </si>
  <si>
    <t>Ст. №</t>
  </si>
  <si>
    <t>1 водитель</t>
  </si>
  <si>
    <t>Время СУ</t>
  </si>
  <si>
    <t>V ср.</t>
  </si>
  <si>
    <t>Отставание</t>
  </si>
  <si>
    <t>2 водитель</t>
  </si>
  <si>
    <t>от лидера</t>
  </si>
  <si>
    <t>от пред.</t>
  </si>
  <si>
    <t>**</t>
  </si>
  <si>
    <t>Руководитель гонки</t>
  </si>
  <si>
    <t>А.Синицын</t>
  </si>
  <si>
    <t>Стартовало:</t>
  </si>
  <si>
    <t>Финишировало:</t>
  </si>
  <si>
    <t>1 Водитель 
2 Водитель</t>
  </si>
  <si>
    <t>Всего</t>
  </si>
  <si>
    <t>отставание</t>
  </si>
  <si>
    <t>***</t>
  </si>
  <si>
    <t>ОБЩАЯ   КЛАССИФИКАЦИЯ</t>
  </si>
  <si>
    <t>поз. в
АБС</t>
  </si>
  <si>
    <t>ОФИЦИАЛЬНО</t>
  </si>
  <si>
    <t>ИТОГОВАЯ КЛАССИФИКАЦИЯ</t>
  </si>
  <si>
    <t>место</t>
  </si>
  <si>
    <t>Группа Класс</t>
  </si>
  <si>
    <t>Результат</t>
  </si>
  <si>
    <t>Место в классе</t>
  </si>
  <si>
    <t>Экипажа</t>
  </si>
  <si>
    <t>Команды</t>
  </si>
  <si>
    <t xml:space="preserve">Руководитель гонки </t>
  </si>
  <si>
    <t>Б-12</t>
  </si>
  <si>
    <t>АБС</t>
  </si>
  <si>
    <t>СИНЕБОК Константин
ВИХРЕНКО Дмитрий</t>
  </si>
  <si>
    <t>ВЯЗОВИЧ Сергей
СПЛОШНОЙ Юрий</t>
  </si>
  <si>
    <t>ОВЧИННИКОВ Сергей
ПЕРЛИН Дмитрий</t>
  </si>
  <si>
    <t>ТИМИНСКИЙ Николай
АЛЕКСАНДРОВ Александр</t>
  </si>
  <si>
    <t>Судья 066/14
Судья 065/14</t>
  </si>
  <si>
    <t>Д 003/14 БАФ
Д 031/14 БАФ</t>
  </si>
  <si>
    <t>Д 058/14 БАФ
Д 002/14 БАФ</t>
  </si>
  <si>
    <t>Судья 022/14
Судья 087/14</t>
  </si>
  <si>
    <t>Ford Escort</t>
  </si>
  <si>
    <t>VW Scirocco</t>
  </si>
  <si>
    <t>Skoda Felicia</t>
  </si>
  <si>
    <t>ВЯЗОВИЧ Сергей</t>
  </si>
  <si>
    <t>СПЛОШНОЙ Юрий</t>
  </si>
  <si>
    <t>Honda Civic</t>
  </si>
  <si>
    <t>КОВАЛЕВСКИЙ Павел
ЗАХАРОВА Ольга</t>
  </si>
  <si>
    <t>Renault Clio RS</t>
  </si>
  <si>
    <t>Д 062/14 БАФ
Д 130/14 БАФ</t>
  </si>
  <si>
    <t>ГРИЩЕНКОВ Юрий
РЕВЯКО Денис</t>
  </si>
  <si>
    <t>Д 066/14 БАФ
Д 067/14 БАФ</t>
  </si>
  <si>
    <t>Д 036 БАФ
Д 037 БАФ</t>
  </si>
  <si>
    <t>3 этап Открытого Кубка Республики 
Беларусь 2014 года по ралли-спринту</t>
  </si>
  <si>
    <t>15.11.2014, н.п.Налибоки, Минская область</t>
  </si>
  <si>
    <t>Ралли-спринт "НАЛИБОКИ 2014"</t>
  </si>
  <si>
    <t>Результаты СУ-1 "Налибоки-1"</t>
  </si>
  <si>
    <t>Результаты СУ-2 "Налибоки-2"</t>
  </si>
  <si>
    <t>Результаты СУ-3 "Налибоки-3"</t>
  </si>
  <si>
    <t>Результаты СУ-4 "Кромань-1"</t>
  </si>
  <si>
    <t>Результаты СУ-5 "Кромань-2"</t>
  </si>
  <si>
    <t>Результаты СУ-6 "Кромань-3"</t>
  </si>
  <si>
    <t>3 этап открытого Кубка Республики 
Беларусь 2014 года по ралли-спринту</t>
  </si>
  <si>
    <t>Дистанция общая - 143,6 км. Дистанция СУ - 45,0 км.</t>
  </si>
  <si>
    <t>Пенали-
зация</t>
  </si>
  <si>
    <t>Поз. в 
классе</t>
  </si>
  <si>
    <t>НИКОЗАЧЕНКО Дмитрий
БАРКАН Дмитрий</t>
  </si>
  <si>
    <t>0.</t>
  </si>
  <si>
    <t>04.</t>
  </si>
  <si>
    <t>03.</t>
  </si>
  <si>
    <t>02.</t>
  </si>
  <si>
    <t>ЦЫГАНКОВ Андрей
БУРЫЙ Дмитрий</t>
  </si>
  <si>
    <t>Mitsubishi Lancer EVO X</t>
  </si>
  <si>
    <t>Д 139/14 БАФ
Д 033/14 БАФ</t>
  </si>
  <si>
    <t>КРУПЕНЬКО Виталий
ВАШКЕВИЧ Павел</t>
  </si>
  <si>
    <t>Д 052/14 БАФ
Д 051/14 БАФ</t>
  </si>
  <si>
    <t>Судья 117/14
Судья 118/14</t>
  </si>
  <si>
    <t>БРУСЯНИН Артем
ДЕНИСОВ Денис</t>
  </si>
  <si>
    <t xml:space="preserve">Судья 089/14
</t>
  </si>
  <si>
    <t>Д 038 БАФ
Д 039 БАФ</t>
  </si>
  <si>
    <t>сход</t>
  </si>
  <si>
    <t>н/ст</t>
  </si>
  <si>
    <t>тех.сход</t>
  </si>
  <si>
    <t>ВАШКЕВИЧ Павел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</si>
</sst>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0.0"/>
    <numFmt numFmtId="166" formatCode="h:mm:ss.0"/>
    <numFmt numFmtId="167" formatCode="h:mm:ss;0"/>
  </numFmts>
  <fonts count="47" x14ac:knownFonts="1">
    <font>
      <sz val="10"/>
      <name val="Lucida Sans Unicode"/>
      <family val="2"/>
      <charset val="204"/>
    </font>
    <font>
      <sz val="10"/>
      <color indexed="8"/>
      <name val="Lucida Sans Unicode"/>
      <family val="2"/>
      <charset val="204"/>
    </font>
    <font>
      <sz val="10"/>
      <name val="Microsoft Sans Serif"/>
      <family val="2"/>
      <charset val="204"/>
    </font>
    <font>
      <sz val="10"/>
      <color indexed="8"/>
      <name val="Microsoft Sans Serif"/>
      <family val="2"/>
      <charset val="204"/>
    </font>
    <font>
      <sz val="12"/>
      <color indexed="8"/>
      <name val="Microsoft Sans Serif"/>
      <family val="2"/>
      <charset val="204"/>
    </font>
    <font>
      <b/>
      <sz val="14"/>
      <name val="Times New Roman"/>
      <family val="1"/>
      <charset val="204"/>
    </font>
    <font>
      <sz val="10"/>
      <color indexed="8"/>
      <name val="Microsoft Sans Serif"/>
      <family val="2"/>
      <charset val="204"/>
    </font>
    <font>
      <sz val="14"/>
      <name val="Palatino Linotype"/>
      <family val="1"/>
      <charset val="204"/>
    </font>
    <font>
      <sz val="10"/>
      <name val="Arial"/>
      <family val="2"/>
      <charset val="204"/>
    </font>
    <font>
      <b/>
      <sz val="12"/>
      <name val="Microsoft Sans Serif"/>
      <family val="2"/>
      <charset val="204"/>
    </font>
    <font>
      <sz val="18"/>
      <name val="Palatino Linotype"/>
      <family val="1"/>
      <charset val="204"/>
    </font>
    <font>
      <b/>
      <u/>
      <sz val="10"/>
      <name val="Microsoft Sans Serif"/>
      <family val="2"/>
      <charset val="204"/>
    </font>
    <font>
      <sz val="14"/>
      <name val="Microsoft Sans Serif"/>
      <family val="2"/>
      <charset val="204"/>
    </font>
    <font>
      <b/>
      <sz val="10"/>
      <name val="Microsoft Sans Serif"/>
      <family val="2"/>
      <charset val="204"/>
    </font>
    <font>
      <sz val="11"/>
      <name val="Microsoft Sans Serif"/>
      <family val="2"/>
      <charset val="204"/>
    </font>
    <font>
      <sz val="9"/>
      <name val="Microsoft Sans Serif"/>
      <family val="2"/>
      <charset val="204"/>
    </font>
    <font>
      <i/>
      <sz val="16"/>
      <name val="Palatino Linotype"/>
      <family val="1"/>
      <charset val="204"/>
    </font>
    <font>
      <b/>
      <sz val="20"/>
      <name val="Times New Roman"/>
      <family val="1"/>
      <charset val="204"/>
    </font>
    <font>
      <sz val="12"/>
      <name val="Microsoft Sans Serif"/>
      <family val="2"/>
      <charset val="204"/>
    </font>
    <font>
      <sz val="8"/>
      <name val="Microsoft Sans Serif"/>
      <family val="2"/>
      <charset val="204"/>
    </font>
    <font>
      <u/>
      <sz val="10"/>
      <name val="Microsoft Sans Serif"/>
      <family val="2"/>
      <charset val="204"/>
    </font>
    <font>
      <sz val="10"/>
      <name val="Times New Roman"/>
      <family val="1"/>
      <charset val="204"/>
    </font>
    <font>
      <sz val="12"/>
      <color rgb="FF5D5D5D"/>
      <name val="Arial"/>
      <family val="2"/>
      <charset val="204"/>
    </font>
    <font>
      <b/>
      <sz val="14"/>
      <color indexed="8"/>
      <name val="Microsoft Sans Serif"/>
      <family val="2"/>
      <charset val="204"/>
    </font>
    <font>
      <i/>
      <sz val="10"/>
      <name val="Palatino Linotype"/>
      <family val="1"/>
      <charset val="204"/>
    </font>
    <font>
      <i/>
      <sz val="20"/>
      <name val="Palatino Linotype"/>
      <family val="1"/>
      <charset val="204"/>
    </font>
    <font>
      <sz val="14"/>
      <name val="Times New Roman"/>
      <family val="1"/>
      <charset val="204"/>
    </font>
    <font>
      <sz val="12"/>
      <name val="Palatino Linotype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i/>
      <sz val="10"/>
      <color indexed="8"/>
      <name val="Microsoft Sans Serif"/>
      <family val="2"/>
      <charset val="204"/>
    </font>
    <font>
      <sz val="16"/>
      <color indexed="8"/>
      <name val="Microsoft Sans Serif"/>
      <family val="2"/>
      <charset val="204"/>
    </font>
    <font>
      <b/>
      <sz val="12"/>
      <color indexed="8"/>
      <name val="Microsoft Sans Serif"/>
      <family val="2"/>
      <charset val="204"/>
    </font>
    <font>
      <sz val="8"/>
      <color indexed="8"/>
      <name val="Microsoft Sans Serif"/>
      <family val="2"/>
      <charset val="204"/>
    </font>
    <font>
      <i/>
      <sz val="8"/>
      <name val="Microsoft Sans Serif"/>
      <family val="2"/>
      <charset val="204"/>
    </font>
    <font>
      <sz val="16"/>
      <name val="Palatino Linotype"/>
      <family val="1"/>
      <charset val="204"/>
    </font>
    <font>
      <sz val="10"/>
      <name val="Palatino Linotype"/>
      <family val="1"/>
      <charset val="204"/>
    </font>
    <font>
      <i/>
      <sz val="9"/>
      <name val="Microsoft Sans Serif"/>
      <family val="2"/>
      <charset val="204"/>
    </font>
    <font>
      <sz val="12"/>
      <name val="Franklin Gothic Book"/>
      <family val="2"/>
      <charset val="204"/>
    </font>
    <font>
      <b/>
      <i/>
      <sz val="8"/>
      <name val="Microsoft Sans Serif"/>
      <family val="2"/>
      <charset val="204"/>
    </font>
    <font>
      <sz val="9"/>
      <color indexed="8"/>
      <name val="Microsoft Sans Serif"/>
      <family val="2"/>
      <charset val="204"/>
    </font>
    <font>
      <sz val="16"/>
      <name val="Microsoft Sans Serif"/>
      <family val="2"/>
      <charset val="204"/>
    </font>
    <font>
      <b/>
      <u/>
      <sz val="9"/>
      <name val="Microsoft Sans Serif"/>
      <family val="2"/>
      <charset val="204"/>
    </font>
    <font>
      <sz val="18"/>
      <name val="Microsoft Sans Serif"/>
      <family val="2"/>
      <charset val="204"/>
    </font>
    <font>
      <b/>
      <sz val="9"/>
      <name val="Microsoft Sans Serif"/>
      <family val="2"/>
      <charset val="204"/>
    </font>
    <font>
      <sz val="14"/>
      <color indexed="8"/>
      <name val="Microsoft Sans Serif"/>
      <family val="2"/>
      <charset val="204"/>
    </font>
    <font>
      <sz val="1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left"/>
    </xf>
    <xf numFmtId="0" fontId="6" fillId="0" borderId="0" xfId="0" applyFont="1" applyAlignment="1">
      <alignment vertical="top" wrapText="1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/>
    <xf numFmtId="0" fontId="8" fillId="0" borderId="0" xfId="0" applyFont="1"/>
    <xf numFmtId="1" fontId="9" fillId="0" borderId="0" xfId="0" applyNumberFormat="1" applyFont="1" applyAlignment="1">
      <alignment horizontal="left" vertical="center" indent="1"/>
    </xf>
    <xf numFmtId="1" fontId="4" fillId="2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Alignment="1">
      <alignment horizontal="left" vertical="center" indent="1"/>
    </xf>
    <xf numFmtId="1" fontId="2" fillId="0" borderId="0" xfId="0" applyNumberFormat="1" applyFont="1" applyAlignment="1">
      <alignment horizontal="right" vertical="center" indent="1"/>
    </xf>
    <xf numFmtId="0" fontId="11" fillId="0" borderId="0" xfId="0" applyFont="1" applyAlignment="1">
      <alignment vertical="center"/>
    </xf>
    <xf numFmtId="0" fontId="1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right" vertical="center"/>
    </xf>
    <xf numFmtId="0" fontId="7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6" fillId="2" borderId="0" xfId="0" applyFont="1" applyFill="1" applyAlignment="1">
      <alignment horizontal="right" vertical="center" wrapText="1"/>
    </xf>
    <xf numFmtId="0" fontId="17" fillId="2" borderId="0" xfId="0" applyFont="1" applyFill="1" applyBorder="1" applyAlignment="1">
      <alignment vertical="center"/>
    </xf>
    <xf numFmtId="1" fontId="19" fillId="0" borderId="5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0" fillId="0" borderId="0" xfId="0" applyFill="1"/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0" fillId="0" borderId="0" xfId="0" applyFont="1"/>
    <xf numFmtId="0" fontId="7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right" vertical="center"/>
    </xf>
    <xf numFmtId="1" fontId="23" fillId="2" borderId="1" xfId="0" applyNumberFormat="1" applyFont="1" applyFill="1" applyBorder="1" applyAlignment="1">
      <alignment horizontal="center" vertical="top" wrapText="1"/>
    </xf>
    <xf numFmtId="0" fontId="15" fillId="2" borderId="26" xfId="0" applyFont="1" applyFill="1" applyBorder="1" applyAlignment="1">
      <alignment vertical="center" wrapText="1"/>
    </xf>
    <xf numFmtId="0" fontId="15" fillId="0" borderId="26" xfId="0" applyFont="1" applyBorder="1" applyAlignment="1">
      <alignment vertical="center"/>
    </xf>
    <xf numFmtId="0" fontId="15" fillId="0" borderId="26" xfId="0" applyFont="1" applyFill="1" applyBorder="1" applyAlignment="1">
      <alignment horizontal="center" vertical="center"/>
    </xf>
    <xf numFmtId="164" fontId="18" fillId="0" borderId="20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1" fontId="2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right" vertical="center" wrapText="1"/>
    </xf>
    <xf numFmtId="0" fontId="25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 wrapText="1"/>
    </xf>
    <xf numFmtId="1" fontId="19" fillId="0" borderId="26" xfId="0" applyNumberFormat="1" applyFont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9" fillId="0" borderId="26" xfId="0" applyFont="1" applyBorder="1" applyAlignment="1">
      <alignment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0" xfId="0" applyFont="1"/>
    <xf numFmtId="0" fontId="17" fillId="2" borderId="0" xfId="0" applyFont="1" applyFill="1" applyBorder="1" applyAlignment="1">
      <alignment horizontal="right" vertical="center"/>
    </xf>
    <xf numFmtId="0" fontId="29" fillId="2" borderId="0" xfId="0" applyFont="1" applyFill="1" applyBorder="1" applyAlignment="1">
      <alignment vertical="center"/>
    </xf>
    <xf numFmtId="2" fontId="32" fillId="2" borderId="9" xfId="0" applyNumberFormat="1" applyFont="1" applyFill="1" applyBorder="1" applyAlignment="1">
      <alignment horizontal="right" vertical="center"/>
    </xf>
    <xf numFmtId="0" fontId="33" fillId="2" borderId="29" xfId="0" applyFont="1" applyFill="1" applyBorder="1" applyAlignment="1">
      <alignment horizontal="left" vertical="center"/>
    </xf>
    <xf numFmtId="0" fontId="33" fillId="2" borderId="8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 vertical="top"/>
    </xf>
    <xf numFmtId="0" fontId="33" fillId="2" borderId="38" xfId="0" applyFont="1" applyFill="1" applyBorder="1" applyAlignment="1">
      <alignment horizontal="center" vertical="center" wrapText="1"/>
    </xf>
    <xf numFmtId="0" fontId="33" fillId="2" borderId="39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top" wrapText="1"/>
    </xf>
    <xf numFmtId="1" fontId="9" fillId="0" borderId="35" xfId="0" applyNumberFormat="1" applyFont="1" applyBorder="1" applyAlignment="1">
      <alignment horizontal="center" vertical="top"/>
    </xf>
    <xf numFmtId="0" fontId="15" fillId="0" borderId="41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center" vertical="top" wrapText="1"/>
    </xf>
    <xf numFmtId="47" fontId="2" fillId="0" borderId="43" xfId="0" applyNumberFormat="1" applyFont="1" applyBorder="1" applyAlignment="1">
      <alignment horizontal="center" vertical="top" wrapText="1"/>
    </xf>
    <xf numFmtId="165" fontId="2" fillId="0" borderId="43" xfId="0" applyNumberFormat="1" applyFont="1" applyBorder="1" applyAlignment="1">
      <alignment horizontal="center" vertical="top"/>
    </xf>
    <xf numFmtId="45" fontId="2" fillId="0" borderId="44" xfId="0" applyNumberFormat="1" applyFont="1" applyBorder="1" applyAlignment="1">
      <alignment horizontal="center" vertical="top" wrapText="1"/>
    </xf>
    <xf numFmtId="45" fontId="2" fillId="0" borderId="36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7" fontId="2" fillId="0" borderId="40" xfId="0" applyNumberFormat="1" applyFont="1" applyBorder="1" applyAlignment="1">
      <alignment horizontal="center" vertical="top" wrapText="1"/>
    </xf>
    <xf numFmtId="165" fontId="2" fillId="0" borderId="45" xfId="0" applyNumberFormat="1" applyFont="1" applyBorder="1" applyAlignment="1">
      <alignment horizontal="center" vertical="top"/>
    </xf>
    <xf numFmtId="47" fontId="2" fillId="0" borderId="2" xfId="0" applyNumberFormat="1" applyFont="1" applyBorder="1" applyAlignment="1">
      <alignment horizontal="center" vertical="top" wrapText="1"/>
    </xf>
    <xf numFmtId="47" fontId="2" fillId="0" borderId="46" xfId="0" applyNumberFormat="1" applyFont="1" applyBorder="1" applyAlignment="1">
      <alignment horizontal="center" vertical="top" wrapText="1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6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3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top"/>
    </xf>
    <xf numFmtId="0" fontId="40" fillId="2" borderId="8" xfId="0" applyFont="1" applyFill="1" applyBorder="1" applyAlignment="1">
      <alignment horizontal="left" vertical="top" wrapText="1"/>
    </xf>
    <xf numFmtId="0" fontId="40" fillId="0" borderId="8" xfId="0" applyFont="1" applyBorder="1" applyAlignment="1">
      <alignment horizontal="left" vertical="top" wrapText="1"/>
    </xf>
    <xf numFmtId="0" fontId="40" fillId="2" borderId="8" xfId="0" applyFont="1" applyFill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166" fontId="15" fillId="0" borderId="8" xfId="0" applyNumberFormat="1" applyFont="1" applyBorder="1" applyAlignment="1">
      <alignment horizontal="center" vertical="top" wrapText="1"/>
    </xf>
    <xf numFmtId="45" fontId="15" fillId="0" borderId="8" xfId="0" applyNumberFormat="1" applyFont="1" applyBorder="1" applyAlignment="1">
      <alignment horizontal="center" vertical="top" wrapText="1"/>
    </xf>
    <xf numFmtId="166" fontId="2" fillId="0" borderId="48" xfId="0" applyNumberFormat="1" applyFont="1" applyBorder="1" applyAlignment="1">
      <alignment horizontal="center" vertical="top" wrapText="1"/>
    </xf>
    <xf numFmtId="167" fontId="2" fillId="0" borderId="8" xfId="0" applyNumberFormat="1" applyFont="1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center" vertical="top" wrapText="1"/>
    </xf>
    <xf numFmtId="1" fontId="39" fillId="0" borderId="51" xfId="0" applyNumberFormat="1" applyFont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/>
    </xf>
    <xf numFmtId="0" fontId="40" fillId="2" borderId="1" xfId="0" applyFont="1" applyFill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0" fontId="40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6" fontId="15" fillId="0" borderId="1" xfId="0" applyNumberFormat="1" applyFont="1" applyBorder="1" applyAlignment="1">
      <alignment horizontal="center" vertical="top" wrapText="1"/>
    </xf>
    <xf numFmtId="45" fontId="15" fillId="0" borderId="1" xfId="0" applyNumberFormat="1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6" fontId="15" fillId="0" borderId="46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2" borderId="0" xfId="0" applyFont="1" applyFill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right" vertical="center"/>
    </xf>
    <xf numFmtId="0" fontId="38" fillId="0" borderId="0" xfId="0" applyFont="1"/>
    <xf numFmtId="164" fontId="18" fillId="0" borderId="4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2" fillId="2" borderId="12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left" vertical="center" wrapText="1"/>
    </xf>
    <xf numFmtId="0" fontId="42" fillId="2" borderId="15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9" fillId="2" borderId="16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/>
    <xf numFmtId="0" fontId="2" fillId="0" borderId="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8" fillId="2" borderId="0" xfId="0" applyFont="1" applyFill="1" applyBorder="1" applyAlignment="1">
      <alignment vertical="center" wrapText="1"/>
    </xf>
    <xf numFmtId="0" fontId="36" fillId="2" borderId="0" xfId="0" applyFont="1" applyFill="1" applyBorder="1" applyAlignment="1">
      <alignment vertical="center"/>
    </xf>
    <xf numFmtId="0" fontId="2" fillId="0" borderId="4" xfId="0" applyFont="1" applyBorder="1"/>
    <xf numFmtId="0" fontId="35" fillId="2" borderId="0" xfId="0" applyFont="1" applyFill="1" applyAlignment="1">
      <alignment vertical="center" wrapText="1"/>
    </xf>
    <xf numFmtId="1" fontId="15" fillId="0" borderId="26" xfId="0" applyNumberFormat="1" applyFont="1" applyBorder="1" applyAlignment="1">
      <alignment horizontal="center" vertical="center" wrapText="1"/>
    </xf>
    <xf numFmtId="20" fontId="45" fillId="2" borderId="1" xfId="0" applyNumberFormat="1" applyFont="1" applyFill="1" applyBorder="1" applyAlignment="1">
      <alignment horizontal="center" vertical="top" wrapText="1"/>
    </xf>
    <xf numFmtId="1" fontId="18" fillId="0" borderId="10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>
      <alignment vertical="top"/>
    </xf>
    <xf numFmtId="0" fontId="11" fillId="0" borderId="12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1" fontId="18" fillId="0" borderId="24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1" fontId="18" fillId="0" borderId="5" xfId="0" applyNumberFormat="1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vertical="center"/>
    </xf>
    <xf numFmtId="0" fontId="42" fillId="2" borderId="9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right" vertical="center"/>
    </xf>
    <xf numFmtId="0" fontId="11" fillId="0" borderId="9" xfId="0" applyFont="1" applyFill="1" applyBorder="1" applyAlignment="1">
      <alignment vertical="top"/>
    </xf>
    <xf numFmtId="20" fontId="45" fillId="3" borderId="1" xfId="0" applyNumberFormat="1" applyFont="1" applyFill="1" applyBorder="1" applyAlignment="1">
      <alignment horizontal="center" vertical="top" wrapText="1"/>
    </xf>
    <xf numFmtId="1" fontId="39" fillId="3" borderId="5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0" fillId="0" borderId="0" xfId="0" applyBorder="1"/>
    <xf numFmtId="0" fontId="35" fillId="2" borderId="0" xfId="0" applyFont="1" applyFill="1" applyAlignment="1">
      <alignment horizontal="right" vertical="center" wrapText="1"/>
    </xf>
    <xf numFmtId="14" fontId="14" fillId="2" borderId="22" xfId="0" applyNumberFormat="1" applyFont="1" applyFill="1" applyBorder="1" applyAlignment="1">
      <alignment horizontal="center" vertical="center"/>
    </xf>
    <xf numFmtId="0" fontId="0" fillId="0" borderId="2" xfId="0" applyBorder="1"/>
    <xf numFmtId="0" fontId="12" fillId="2" borderId="22" xfId="0" applyFont="1" applyFill="1" applyBorder="1" applyAlignment="1">
      <alignment horizontal="center" vertical="center"/>
    </xf>
    <xf numFmtId="0" fontId="0" fillId="0" borderId="3" xfId="0" applyBorder="1"/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20" fontId="2" fillId="0" borderId="2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3" fillId="2" borderId="34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5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164" fontId="18" fillId="0" borderId="27" xfId="0" applyNumberFormat="1" applyFont="1" applyFill="1" applyBorder="1" applyAlignment="1">
      <alignment horizontal="center" vertical="center"/>
    </xf>
    <xf numFmtId="164" fontId="18" fillId="0" borderId="47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right" vertical="center" wrapText="1"/>
    </xf>
    <xf numFmtId="49" fontId="30" fillId="2" borderId="28" xfId="0" applyNumberFormat="1" applyFont="1" applyFill="1" applyBorder="1" applyAlignment="1">
      <alignment horizontal="center" vertical="center" wrapText="1"/>
    </xf>
    <xf numFmtId="49" fontId="30" fillId="2" borderId="9" xfId="0" applyNumberFormat="1" applyFont="1" applyFill="1" applyBorder="1" applyAlignment="1">
      <alignment horizontal="center" vertical="center" wrapText="1"/>
    </xf>
    <xf numFmtId="49" fontId="30" fillId="2" borderId="12" xfId="0" applyNumberFormat="1" applyFont="1" applyFill="1" applyBorder="1" applyAlignment="1">
      <alignment horizontal="center" vertical="center" wrapText="1"/>
    </xf>
    <xf numFmtId="49" fontId="30" fillId="2" borderId="30" xfId="0" applyNumberFormat="1" applyFont="1" applyFill="1" applyBorder="1" applyAlignment="1">
      <alignment horizontal="center" vertical="center" wrapText="1"/>
    </xf>
    <xf numFmtId="49" fontId="30" fillId="2" borderId="4" xfId="0" applyNumberFormat="1" applyFont="1" applyFill="1" applyBorder="1" applyAlignment="1">
      <alignment horizontal="center" vertical="center" wrapText="1"/>
    </xf>
    <xf numFmtId="49" fontId="30" fillId="2" borderId="18" xfId="0" applyNumberFormat="1" applyFont="1" applyFill="1" applyBorder="1" applyAlignment="1">
      <alignment horizontal="center" vertical="center" wrapText="1"/>
    </xf>
    <xf numFmtId="49" fontId="31" fillId="2" borderId="13" xfId="0" applyNumberFormat="1" applyFont="1" applyFill="1" applyBorder="1" applyAlignment="1">
      <alignment horizontal="center" vertical="center" wrapText="1"/>
    </xf>
    <xf numFmtId="49" fontId="31" fillId="2" borderId="9" xfId="0" applyNumberFormat="1" applyFont="1" applyFill="1" applyBorder="1" applyAlignment="1">
      <alignment horizontal="center" vertical="center" wrapText="1"/>
    </xf>
    <xf numFmtId="49" fontId="31" fillId="2" borderId="12" xfId="0" applyNumberFormat="1" applyFont="1" applyFill="1" applyBorder="1" applyAlignment="1">
      <alignment horizontal="center" vertical="center" wrapText="1"/>
    </xf>
    <xf numFmtId="49" fontId="31" fillId="2" borderId="17" xfId="0" applyNumberFormat="1" applyFont="1" applyFill="1" applyBorder="1" applyAlignment="1">
      <alignment horizontal="center" vertical="center" wrapText="1"/>
    </xf>
    <xf numFmtId="49" fontId="31" fillId="2" borderId="4" xfId="0" applyNumberFormat="1" applyFont="1" applyFill="1" applyBorder="1" applyAlignment="1">
      <alignment horizontal="center" vertical="center" wrapText="1"/>
    </xf>
    <xf numFmtId="49" fontId="31" fillId="2" borderId="18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31" xfId="0" applyNumberFormat="1" applyFont="1" applyFill="1" applyBorder="1" applyAlignment="1">
      <alignment horizontal="center" vertical="center"/>
    </xf>
    <xf numFmtId="1" fontId="33" fillId="2" borderId="32" xfId="0" applyNumberFormat="1" applyFont="1" applyFill="1" applyBorder="1" applyAlignment="1">
      <alignment horizontal="center" vertical="center" wrapText="1"/>
    </xf>
    <xf numFmtId="0" fontId="33" fillId="2" borderId="37" xfId="0" applyFont="1" applyFill="1" applyBorder="1"/>
    <xf numFmtId="1" fontId="33" fillId="2" borderId="10" xfId="0" applyNumberFormat="1" applyFont="1" applyFill="1" applyBorder="1" applyAlignment="1">
      <alignment horizontal="center" vertical="center" wrapText="1"/>
    </xf>
    <xf numFmtId="1" fontId="33" fillId="2" borderId="5" xfId="0" applyNumberFormat="1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left" vertical="center"/>
    </xf>
    <xf numFmtId="0" fontId="33" fillId="2" borderId="6" xfId="0" applyFont="1" applyFill="1" applyBorder="1" applyAlignment="1">
      <alignment horizontal="left" vertical="center"/>
    </xf>
    <xf numFmtId="0" fontId="33" fillId="2" borderId="13" xfId="0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 wrapText="1"/>
    </xf>
    <xf numFmtId="0" fontId="33" fillId="2" borderId="37" xfId="0" applyFont="1" applyFill="1" applyBorder="1" applyAlignment="1">
      <alignment horizontal="center" vertical="center" wrapText="1"/>
    </xf>
    <xf numFmtId="47" fontId="2" fillId="0" borderId="57" xfId="0" applyNumberFormat="1" applyFont="1" applyBorder="1" applyAlignment="1">
      <alignment horizontal="center" vertical="top" wrapText="1"/>
    </xf>
    <xf numFmtId="47" fontId="2" fillId="0" borderId="3" xfId="0" applyNumberFormat="1" applyFont="1" applyBorder="1" applyAlignment="1">
      <alignment horizontal="center" vertical="top" wrapText="1"/>
    </xf>
    <xf numFmtId="47" fontId="2" fillId="0" borderId="56" xfId="0" applyNumberFormat="1" applyFont="1" applyBorder="1" applyAlignment="1">
      <alignment horizontal="center" vertical="top" wrapText="1"/>
    </xf>
    <xf numFmtId="164" fontId="18" fillId="4" borderId="27" xfId="0" applyNumberFormat="1" applyFont="1" applyFill="1" applyBorder="1" applyAlignment="1">
      <alignment horizontal="center" vertical="center"/>
    </xf>
    <xf numFmtId="164" fontId="18" fillId="4" borderId="47" xfId="0" applyNumberFormat="1" applyFont="1" applyFill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top" wrapText="1"/>
    </xf>
    <xf numFmtId="166" fontId="2" fillId="0" borderId="3" xfId="0" applyNumberFormat="1" applyFont="1" applyBorder="1" applyAlignment="1">
      <alignment horizontal="center" vertical="top" wrapText="1"/>
    </xf>
    <xf numFmtId="166" fontId="2" fillId="0" borderId="56" xfId="0" applyNumberFormat="1" applyFont="1" applyBorder="1" applyAlignment="1">
      <alignment horizontal="center" vertical="top" wrapText="1"/>
    </xf>
    <xf numFmtId="0" fontId="19" fillId="0" borderId="48" xfId="0" applyFont="1" applyBorder="1" applyAlignment="1">
      <alignment vertical="center" wrapText="1"/>
    </xf>
    <xf numFmtId="0" fontId="19" fillId="0" borderId="50" xfId="0" applyFont="1" applyBorder="1" applyAlignment="1">
      <alignment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indent="1"/>
    </xf>
    <xf numFmtId="0" fontId="13" fillId="0" borderId="21" xfId="0" applyFont="1" applyFill="1" applyBorder="1" applyAlignment="1">
      <alignment horizontal="left" vertical="center" indent="1"/>
    </xf>
    <xf numFmtId="0" fontId="13" fillId="0" borderId="47" xfId="0" applyFont="1" applyFill="1" applyBorder="1" applyAlignment="1">
      <alignment horizontal="left" vertical="center" inden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 indent="1"/>
    </xf>
    <xf numFmtId="0" fontId="2" fillId="0" borderId="4" xfId="0" applyFont="1" applyFill="1" applyBorder="1" applyAlignment="1">
      <alignment horizontal="right" vertical="center" inden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top"/>
    </xf>
    <xf numFmtId="1" fontId="41" fillId="0" borderId="24" xfId="0" applyNumberFormat="1" applyFont="1" applyBorder="1" applyAlignment="1">
      <alignment horizontal="center" vertical="top"/>
    </xf>
    <xf numFmtId="1" fontId="41" fillId="0" borderId="5" xfId="0" applyNumberFormat="1" applyFont="1" applyBorder="1" applyAlignment="1">
      <alignment horizontal="center" vertical="top"/>
    </xf>
    <xf numFmtId="0" fontId="43" fillId="2" borderId="11" xfId="0" applyFont="1" applyFill="1" applyBorder="1" applyAlignment="1">
      <alignment horizontal="center" vertical="center" wrapText="1"/>
    </xf>
    <xf numFmtId="0" fontId="43" fillId="2" borderId="25" xfId="0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 textRotation="90" wrapText="1"/>
    </xf>
    <xf numFmtId="1" fontId="19" fillId="0" borderId="5" xfId="0" applyNumberFormat="1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142875</xdr:rowOff>
    </xdr:from>
    <xdr:ext cx="1911627" cy="711495"/>
    <xdr:sp macro="" textlink="">
      <xdr:nvSpPr>
        <xdr:cNvPr id="2" name="TextBox 1"/>
        <xdr:cNvSpPr txBox="1"/>
      </xdr:nvSpPr>
      <xdr:spPr>
        <a:xfrm>
          <a:off x="0" y="14744700"/>
          <a:ext cx="1911627" cy="711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Председатель</a:t>
          </a:r>
          <a:r>
            <a:rPr lang="ru-RU" sz="1100" baseline="0"/>
            <a:t> КСК</a:t>
          </a:r>
        </a:p>
        <a:p>
          <a:pPr algn="ctr"/>
          <a:r>
            <a:rPr lang="ru-RU" sz="1100" baseline="0"/>
            <a:t>П.Баглай</a:t>
          </a:r>
          <a:endParaRPr lang="ru-RU" sz="1100"/>
        </a:p>
      </xdr:txBody>
    </xdr:sp>
    <xdr:clientData/>
  </xdr:oneCellAnchor>
  <xdr:oneCellAnchor>
    <xdr:from>
      <xdr:col>3</xdr:col>
      <xdr:colOff>1303676</xdr:colOff>
      <xdr:row>29</xdr:row>
      <xdr:rowOff>121301</xdr:rowOff>
    </xdr:from>
    <xdr:ext cx="1871870" cy="654758"/>
    <xdr:sp macro="" textlink="">
      <xdr:nvSpPr>
        <xdr:cNvPr id="3" name="TextBox 2"/>
        <xdr:cNvSpPr txBox="1"/>
      </xdr:nvSpPr>
      <xdr:spPr>
        <a:xfrm>
          <a:off x="4808876" y="14723126"/>
          <a:ext cx="1871870" cy="654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Спортивный комиссар</a:t>
          </a:r>
        </a:p>
        <a:p>
          <a:pPr algn="ctr"/>
          <a:r>
            <a:rPr lang="ru-RU" sz="1100" baseline="0"/>
            <a:t>В.Лукашик</a:t>
          </a:r>
          <a:endParaRPr lang="ru-RU" sz="1100"/>
        </a:p>
      </xdr:txBody>
    </xdr:sp>
    <xdr:clientData/>
  </xdr:oneCellAnchor>
  <xdr:oneCellAnchor>
    <xdr:from>
      <xdr:col>2</xdr:col>
      <xdr:colOff>170201</xdr:colOff>
      <xdr:row>29</xdr:row>
      <xdr:rowOff>130826</xdr:rowOff>
    </xdr:from>
    <xdr:ext cx="1871870" cy="654758"/>
    <xdr:sp macro="" textlink="">
      <xdr:nvSpPr>
        <xdr:cNvPr id="4" name="TextBox 3"/>
        <xdr:cNvSpPr txBox="1"/>
      </xdr:nvSpPr>
      <xdr:spPr>
        <a:xfrm>
          <a:off x="2532401" y="14732651"/>
          <a:ext cx="1871870" cy="654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Спортивный комиссар</a:t>
          </a:r>
        </a:p>
        <a:p>
          <a:pPr algn="ctr"/>
          <a:r>
            <a:rPr lang="ru-RU" sz="1100" baseline="0"/>
            <a:t>И.Кришкевич</a:t>
          </a:r>
          <a:endParaRPr lang="ru-RU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1499620</xdr:colOff>
      <xdr:row>2</xdr:row>
      <xdr:rowOff>45341</xdr:rowOff>
    </xdr:to>
    <xdr:pic>
      <xdr:nvPicPr>
        <xdr:cNvPr id="7" name="Рисунок 6" descr="logo sprint naliboki_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56820" cy="9692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25</xdr:row>
      <xdr:rowOff>21574</xdr:rowOff>
    </xdr:from>
    <xdr:ext cx="1911627" cy="711495"/>
    <xdr:sp macro="" textlink="">
      <xdr:nvSpPr>
        <xdr:cNvPr id="4" name="TextBox 3"/>
        <xdr:cNvSpPr txBox="1"/>
      </xdr:nvSpPr>
      <xdr:spPr>
        <a:xfrm>
          <a:off x="752475" y="10079974"/>
          <a:ext cx="1911627" cy="711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Председатель</a:t>
          </a:r>
          <a:r>
            <a:rPr lang="ru-RU" sz="1100" baseline="0"/>
            <a:t> КСК</a:t>
          </a:r>
        </a:p>
        <a:p>
          <a:pPr algn="ctr"/>
          <a:r>
            <a:rPr lang="ru-RU" sz="1100" baseline="0"/>
            <a:t>П.Баглай</a:t>
          </a:r>
          <a:endParaRPr lang="ru-RU" sz="1100"/>
        </a:p>
      </xdr:txBody>
    </xdr:sp>
    <xdr:clientData/>
  </xdr:oneCellAnchor>
  <xdr:oneCellAnchor>
    <xdr:from>
      <xdr:col>6</xdr:col>
      <xdr:colOff>484526</xdr:colOff>
      <xdr:row>25</xdr:row>
      <xdr:rowOff>0</xdr:rowOff>
    </xdr:from>
    <xdr:ext cx="1871870" cy="654758"/>
    <xdr:sp macro="" textlink="">
      <xdr:nvSpPr>
        <xdr:cNvPr id="5" name="TextBox 4"/>
        <xdr:cNvSpPr txBox="1"/>
      </xdr:nvSpPr>
      <xdr:spPr>
        <a:xfrm>
          <a:off x="5494676" y="10058400"/>
          <a:ext cx="1871870" cy="654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Спортивный комиссар</a:t>
          </a:r>
        </a:p>
        <a:p>
          <a:pPr algn="ctr"/>
          <a:r>
            <a:rPr lang="ru-RU" sz="1100" baseline="0"/>
            <a:t>В.Лукашик</a:t>
          </a:r>
          <a:endParaRPr lang="ru-RU" sz="1100"/>
        </a:p>
      </xdr:txBody>
    </xdr:sp>
    <xdr:clientData/>
  </xdr:oneCellAnchor>
  <xdr:oneCellAnchor>
    <xdr:from>
      <xdr:col>3</xdr:col>
      <xdr:colOff>913151</xdr:colOff>
      <xdr:row>25</xdr:row>
      <xdr:rowOff>9525</xdr:rowOff>
    </xdr:from>
    <xdr:ext cx="1871870" cy="654758"/>
    <xdr:sp macro="" textlink="">
      <xdr:nvSpPr>
        <xdr:cNvPr id="6" name="TextBox 5"/>
        <xdr:cNvSpPr txBox="1"/>
      </xdr:nvSpPr>
      <xdr:spPr>
        <a:xfrm>
          <a:off x="3237251" y="10067925"/>
          <a:ext cx="1871870" cy="654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Спортивный комиссар</a:t>
          </a:r>
        </a:p>
        <a:p>
          <a:pPr algn="ctr"/>
          <a:r>
            <a:rPr lang="ru-RU" sz="1100" baseline="0"/>
            <a:t>И.Кришкевич</a:t>
          </a:r>
          <a:endParaRPr lang="ru-RU" sz="1100"/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3</xdr:col>
      <xdr:colOff>413770</xdr:colOff>
      <xdr:row>2</xdr:row>
      <xdr:rowOff>92966</xdr:rowOff>
    </xdr:to>
    <xdr:pic>
      <xdr:nvPicPr>
        <xdr:cNvPr id="7" name="Рисунок 6" descr="logo sprint naliboki_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0"/>
          <a:ext cx="1956820" cy="96926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337570</xdr:colOff>
      <xdr:row>2</xdr:row>
      <xdr:rowOff>26291</xdr:rowOff>
    </xdr:to>
    <xdr:pic>
      <xdr:nvPicPr>
        <xdr:cNvPr id="3" name="Рисунок 2" descr="logo sprint naliboki_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0"/>
          <a:ext cx="1956820" cy="969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21</xdr:row>
      <xdr:rowOff>154924</xdr:rowOff>
    </xdr:from>
    <xdr:ext cx="1911627" cy="711495"/>
    <xdr:sp macro="" textlink="">
      <xdr:nvSpPr>
        <xdr:cNvPr id="6" name="TextBox 5"/>
        <xdr:cNvSpPr txBox="1"/>
      </xdr:nvSpPr>
      <xdr:spPr>
        <a:xfrm>
          <a:off x="228600" y="6593824"/>
          <a:ext cx="1911627" cy="711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______________________</a:t>
          </a:r>
        </a:p>
        <a:p>
          <a:pPr algn="ctr"/>
          <a:r>
            <a:rPr lang="ru-RU" sz="1100"/>
            <a:t>Председатель</a:t>
          </a:r>
          <a:r>
            <a:rPr lang="ru-RU" sz="1100" baseline="0"/>
            <a:t> КСК</a:t>
          </a:r>
        </a:p>
        <a:p>
          <a:pPr algn="ctr"/>
          <a:r>
            <a:rPr lang="ru-RU" sz="1100" baseline="0"/>
            <a:t>П.Б.Баглай</a:t>
          </a:r>
          <a:endParaRPr lang="ru-RU" sz="1100"/>
        </a:p>
      </xdr:txBody>
    </xdr:sp>
    <xdr:clientData/>
  </xdr:oneCellAnchor>
  <xdr:oneCellAnchor>
    <xdr:from>
      <xdr:col>4</xdr:col>
      <xdr:colOff>970301</xdr:colOff>
      <xdr:row>21</xdr:row>
      <xdr:rowOff>133350</xdr:rowOff>
    </xdr:from>
    <xdr:ext cx="1871870" cy="654758"/>
    <xdr:sp macro="" textlink="">
      <xdr:nvSpPr>
        <xdr:cNvPr id="7" name="TextBox 6"/>
        <xdr:cNvSpPr txBox="1"/>
      </xdr:nvSpPr>
      <xdr:spPr>
        <a:xfrm>
          <a:off x="4685051" y="6572250"/>
          <a:ext cx="1871870" cy="654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______________________</a:t>
          </a:r>
        </a:p>
        <a:p>
          <a:pPr algn="ctr"/>
          <a:r>
            <a:rPr lang="ru-RU" sz="1100"/>
            <a:t>Спортивный комиссар</a:t>
          </a:r>
        </a:p>
        <a:p>
          <a:pPr algn="ctr"/>
          <a:r>
            <a:rPr lang="ru-RU" sz="1100" baseline="0"/>
            <a:t>В.И.Лукашик</a:t>
          </a:r>
          <a:endParaRPr lang="ru-RU" sz="1100"/>
        </a:p>
      </xdr:txBody>
    </xdr:sp>
    <xdr:clientData/>
  </xdr:oneCellAnchor>
  <xdr:oneCellAnchor>
    <xdr:from>
      <xdr:col>3</xdr:col>
      <xdr:colOff>274976</xdr:colOff>
      <xdr:row>21</xdr:row>
      <xdr:rowOff>142875</xdr:rowOff>
    </xdr:from>
    <xdr:ext cx="1871870" cy="654758"/>
    <xdr:sp macro="" textlink="">
      <xdr:nvSpPr>
        <xdr:cNvPr id="8" name="TextBox 7"/>
        <xdr:cNvSpPr txBox="1"/>
      </xdr:nvSpPr>
      <xdr:spPr>
        <a:xfrm>
          <a:off x="2408576" y="6581775"/>
          <a:ext cx="1871870" cy="654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______________________</a:t>
          </a:r>
        </a:p>
        <a:p>
          <a:pPr algn="ctr"/>
          <a:r>
            <a:rPr lang="ru-RU" sz="1100"/>
            <a:t>Спортивный комиссар</a:t>
          </a:r>
        </a:p>
        <a:p>
          <a:pPr algn="ctr"/>
          <a:r>
            <a:rPr lang="ru-RU" sz="1100" baseline="0"/>
            <a:t>И.Кришкевич</a:t>
          </a:r>
          <a:endParaRPr lang="ru-RU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1242445</xdr:colOff>
      <xdr:row>3</xdr:row>
      <xdr:rowOff>35816</xdr:rowOff>
    </xdr:to>
    <xdr:pic>
      <xdr:nvPicPr>
        <xdr:cNvPr id="9" name="Рисунок 8" descr="logo sprint naliboki_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56820" cy="969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21574</xdr:rowOff>
    </xdr:from>
    <xdr:ext cx="1911627" cy="711495"/>
    <xdr:sp macro="" textlink="">
      <xdr:nvSpPr>
        <xdr:cNvPr id="2" name="TextBox 1"/>
        <xdr:cNvSpPr txBox="1"/>
      </xdr:nvSpPr>
      <xdr:spPr>
        <a:xfrm>
          <a:off x="0" y="7679674"/>
          <a:ext cx="1911627" cy="711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Председатель</a:t>
          </a:r>
          <a:r>
            <a:rPr lang="ru-RU" sz="1100" baseline="0"/>
            <a:t> КСК</a:t>
          </a:r>
        </a:p>
        <a:p>
          <a:pPr algn="ctr"/>
          <a:r>
            <a:rPr lang="ru-RU" sz="1100" baseline="0"/>
            <a:t>П.Баглай</a:t>
          </a:r>
          <a:endParaRPr lang="ru-RU" sz="1100"/>
        </a:p>
      </xdr:txBody>
    </xdr:sp>
    <xdr:clientData/>
  </xdr:oneCellAnchor>
  <xdr:oneCellAnchor>
    <xdr:from>
      <xdr:col>3</xdr:col>
      <xdr:colOff>570251</xdr:colOff>
      <xdr:row>25</xdr:row>
      <xdr:rowOff>0</xdr:rowOff>
    </xdr:from>
    <xdr:ext cx="1871870" cy="654758"/>
    <xdr:sp macro="" textlink="">
      <xdr:nvSpPr>
        <xdr:cNvPr id="3" name="TextBox 2"/>
        <xdr:cNvSpPr txBox="1"/>
      </xdr:nvSpPr>
      <xdr:spPr>
        <a:xfrm>
          <a:off x="4275476" y="7658100"/>
          <a:ext cx="1871870" cy="654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Спортивный комиссар</a:t>
          </a:r>
        </a:p>
        <a:p>
          <a:pPr algn="ctr"/>
          <a:r>
            <a:rPr lang="ru-RU" sz="1100" baseline="0"/>
            <a:t>В.Лукашик</a:t>
          </a:r>
          <a:endParaRPr lang="ru-RU" sz="1100"/>
        </a:p>
      </xdr:txBody>
    </xdr:sp>
    <xdr:clientData/>
  </xdr:oneCellAnchor>
  <xdr:oneCellAnchor>
    <xdr:from>
      <xdr:col>1</xdr:col>
      <xdr:colOff>1722776</xdr:colOff>
      <xdr:row>25</xdr:row>
      <xdr:rowOff>9525</xdr:rowOff>
    </xdr:from>
    <xdr:ext cx="1871870" cy="654758"/>
    <xdr:sp macro="" textlink="">
      <xdr:nvSpPr>
        <xdr:cNvPr id="4" name="TextBox 3"/>
        <xdr:cNvSpPr txBox="1"/>
      </xdr:nvSpPr>
      <xdr:spPr>
        <a:xfrm>
          <a:off x="2208551" y="7667625"/>
          <a:ext cx="1871870" cy="654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Спортивный комиссар</a:t>
          </a:r>
        </a:p>
        <a:p>
          <a:pPr algn="ctr"/>
          <a:r>
            <a:rPr lang="ru-RU" sz="1100" baseline="0"/>
            <a:t>И.Кришкевич</a:t>
          </a:r>
          <a:endParaRPr lang="ru-RU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1471045</xdr:colOff>
      <xdr:row>2</xdr:row>
      <xdr:rowOff>73916</xdr:rowOff>
    </xdr:to>
    <xdr:pic>
      <xdr:nvPicPr>
        <xdr:cNvPr id="9" name="Рисунок 8" descr="logo sprint naliboki_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56820" cy="9692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1347220</xdr:colOff>
      <xdr:row>2</xdr:row>
      <xdr:rowOff>35816</xdr:rowOff>
    </xdr:to>
    <xdr:pic>
      <xdr:nvPicPr>
        <xdr:cNvPr id="3" name="Рисунок 2" descr="logo sprint naliboki_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56820" cy="9692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1347220</xdr:colOff>
      <xdr:row>2</xdr:row>
      <xdr:rowOff>35816</xdr:rowOff>
    </xdr:to>
    <xdr:pic>
      <xdr:nvPicPr>
        <xdr:cNvPr id="3" name="Рисунок 2" descr="logo sprint naliboki_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56820" cy="9692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1347220</xdr:colOff>
      <xdr:row>2</xdr:row>
      <xdr:rowOff>35816</xdr:rowOff>
    </xdr:to>
    <xdr:pic>
      <xdr:nvPicPr>
        <xdr:cNvPr id="3" name="Рисунок 2" descr="logo sprint naliboki_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56820" cy="9692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1347220</xdr:colOff>
      <xdr:row>2</xdr:row>
      <xdr:rowOff>35816</xdr:rowOff>
    </xdr:to>
    <xdr:pic>
      <xdr:nvPicPr>
        <xdr:cNvPr id="3" name="Рисунок 2" descr="logo sprint naliboki_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56820" cy="9692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1347220</xdr:colOff>
      <xdr:row>2</xdr:row>
      <xdr:rowOff>35816</xdr:rowOff>
    </xdr:to>
    <xdr:pic>
      <xdr:nvPicPr>
        <xdr:cNvPr id="3" name="Рисунок 2" descr="logo sprint naliboki_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56820" cy="96926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1451995</xdr:colOff>
      <xdr:row>2</xdr:row>
      <xdr:rowOff>35816</xdr:rowOff>
    </xdr:to>
    <xdr:pic>
      <xdr:nvPicPr>
        <xdr:cNvPr id="2" name="Рисунок 1" descr="logo sprint naliboki_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56820" cy="969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pane ySplit="5" topLeftCell="A6" activePane="bottomLeft" state="frozenSplit"/>
      <selection pane="bottomLeft" activeCell="E17" sqref="E17"/>
    </sheetView>
  </sheetViews>
  <sheetFormatPr defaultRowHeight="12.75" x14ac:dyDescent="0.2"/>
  <cols>
    <col min="1" max="1" width="6" style="3" customWidth="1"/>
    <col min="2" max="2" width="24.375" style="4" bestFit="1" customWidth="1"/>
    <col min="3" max="3" width="15.25" style="4" bestFit="1" customWidth="1"/>
    <col min="4" max="4" width="19.875" style="4" bestFit="1" customWidth="1"/>
    <col min="5" max="5" width="14.125" style="4" customWidth="1"/>
    <col min="6" max="6" width="7.75" style="4" customWidth="1"/>
    <col min="7" max="7" width="7.375" style="5" customWidth="1"/>
    <col min="8" max="8" width="5.75" customWidth="1"/>
    <col min="9" max="9" width="5.25" customWidth="1"/>
  </cols>
  <sheetData>
    <row r="1" spans="1:8" ht="25.5" x14ac:dyDescent="0.2">
      <c r="G1" s="45" t="s">
        <v>114</v>
      </c>
    </row>
    <row r="2" spans="1:8" ht="47.25" customHeight="1" x14ac:dyDescent="0.2">
      <c r="A2" s="9"/>
      <c r="B2" s="14"/>
      <c r="C2" s="199" t="s">
        <v>112</v>
      </c>
      <c r="D2" s="199"/>
      <c r="E2" s="199"/>
      <c r="F2" s="199"/>
      <c r="G2" s="199"/>
    </row>
    <row r="3" spans="1:8" ht="24.95" customHeight="1" x14ac:dyDescent="0.2">
      <c r="A3" s="9"/>
      <c r="B3" s="14"/>
      <c r="C3" s="14"/>
      <c r="D3" s="44"/>
      <c r="G3" s="191" t="s">
        <v>113</v>
      </c>
    </row>
    <row r="4" spans="1:8" ht="18.75" x14ac:dyDescent="0.2">
      <c r="A4" s="202" t="s">
        <v>44</v>
      </c>
      <c r="B4" s="203"/>
      <c r="C4" s="203"/>
      <c r="D4" s="203"/>
      <c r="E4" s="201"/>
      <c r="F4" s="200"/>
      <c r="G4" s="201"/>
    </row>
    <row r="5" spans="1:8" s="1" customFormat="1" ht="25.5" x14ac:dyDescent="0.2">
      <c r="A5" s="164" t="s">
        <v>15</v>
      </c>
      <c r="B5" s="47" t="s">
        <v>2</v>
      </c>
      <c r="C5" s="47" t="s">
        <v>17</v>
      </c>
      <c r="D5" s="48" t="s">
        <v>1</v>
      </c>
      <c r="E5" s="48" t="s">
        <v>0</v>
      </c>
      <c r="F5" s="49" t="s">
        <v>3</v>
      </c>
      <c r="G5" s="49" t="s">
        <v>51</v>
      </c>
    </row>
    <row r="6" spans="1:8" s="2" customFormat="1" ht="25.5" hidden="1" x14ac:dyDescent="0.2">
      <c r="A6" s="53" t="s">
        <v>127</v>
      </c>
      <c r="B6" s="54" t="s">
        <v>52</v>
      </c>
      <c r="C6" s="54" t="s">
        <v>96</v>
      </c>
      <c r="D6" s="54" t="s">
        <v>8</v>
      </c>
      <c r="E6" s="54" t="s">
        <v>102</v>
      </c>
      <c r="F6" s="55"/>
      <c r="G6" s="55"/>
    </row>
    <row r="7" spans="1:8" s="2" customFormat="1" ht="25.5" hidden="1" x14ac:dyDescent="0.2">
      <c r="A7" s="53" t="s">
        <v>128</v>
      </c>
      <c r="B7" s="54" t="s">
        <v>136</v>
      </c>
      <c r="C7" s="54" t="s">
        <v>137</v>
      </c>
      <c r="D7" s="54" t="s">
        <v>6</v>
      </c>
      <c r="E7" s="54" t="s">
        <v>101</v>
      </c>
      <c r="F7" s="55"/>
      <c r="G7" s="55"/>
    </row>
    <row r="8" spans="1:8" s="2" customFormat="1" ht="25.5" hidden="1" x14ac:dyDescent="0.2">
      <c r="A8" s="53" t="s">
        <v>129</v>
      </c>
      <c r="B8" s="54" t="s">
        <v>125</v>
      </c>
      <c r="C8" s="54" t="s">
        <v>135</v>
      </c>
      <c r="D8" s="54" t="s">
        <v>6</v>
      </c>
      <c r="E8" s="54" t="s">
        <v>105</v>
      </c>
      <c r="F8" s="55"/>
      <c r="G8" s="55"/>
    </row>
    <row r="9" spans="1:8" s="2" customFormat="1" ht="25.5" hidden="1" x14ac:dyDescent="0.2">
      <c r="A9" s="53" t="s">
        <v>126</v>
      </c>
      <c r="B9" s="54" t="s">
        <v>94</v>
      </c>
      <c r="C9" s="54" t="s">
        <v>99</v>
      </c>
      <c r="D9" s="54" t="s">
        <v>6</v>
      </c>
      <c r="E9" s="54" t="s">
        <v>16</v>
      </c>
      <c r="F9" s="55"/>
      <c r="G9" s="55"/>
    </row>
    <row r="10" spans="1:8" s="2" customFormat="1" ht="25.5" x14ac:dyDescent="0.2">
      <c r="A10" s="46">
        <v>1</v>
      </c>
      <c r="B10" s="22" t="s">
        <v>4</v>
      </c>
      <c r="C10" s="22" t="s">
        <v>42</v>
      </c>
      <c r="D10" s="23" t="s">
        <v>43</v>
      </c>
      <c r="E10" s="24" t="s">
        <v>33</v>
      </c>
      <c r="F10" s="25" t="s">
        <v>90</v>
      </c>
      <c r="G10" s="25" t="s">
        <v>91</v>
      </c>
    </row>
    <row r="11" spans="1:8" s="2" customFormat="1" ht="25.5" x14ac:dyDescent="0.2">
      <c r="A11" s="46">
        <v>2</v>
      </c>
      <c r="B11" s="22" t="s">
        <v>109</v>
      </c>
      <c r="C11" s="22" t="s">
        <v>110</v>
      </c>
      <c r="D11" s="23" t="s">
        <v>6</v>
      </c>
      <c r="E11" s="24" t="s">
        <v>16</v>
      </c>
      <c r="F11" s="25" t="s">
        <v>90</v>
      </c>
      <c r="G11" s="25" t="s">
        <v>91</v>
      </c>
    </row>
    <row r="12" spans="1:8" s="2" customFormat="1" ht="25.5" x14ac:dyDescent="0.2">
      <c r="A12" s="46">
        <v>3</v>
      </c>
      <c r="B12" s="22" t="s">
        <v>92</v>
      </c>
      <c r="C12" s="22" t="s">
        <v>98</v>
      </c>
      <c r="D12" s="23" t="s">
        <v>6</v>
      </c>
      <c r="E12" s="24" t="s">
        <v>5</v>
      </c>
      <c r="F12" s="25" t="s">
        <v>90</v>
      </c>
      <c r="G12" s="25" t="s">
        <v>91</v>
      </c>
      <c r="H12" s="8"/>
    </row>
    <row r="13" spans="1:8" s="2" customFormat="1" ht="25.5" x14ac:dyDescent="0.2">
      <c r="A13" s="46">
        <v>4</v>
      </c>
      <c r="B13" s="22" t="s">
        <v>31</v>
      </c>
      <c r="C13" s="22" t="s">
        <v>32</v>
      </c>
      <c r="D13" s="23" t="s">
        <v>6</v>
      </c>
      <c r="E13" s="24" t="s">
        <v>16</v>
      </c>
      <c r="F13" s="25" t="s">
        <v>90</v>
      </c>
      <c r="G13" s="25" t="s">
        <v>91</v>
      </c>
    </row>
    <row r="14" spans="1:8" s="2" customFormat="1" ht="25.5" x14ac:dyDescent="0.2">
      <c r="A14" s="46">
        <v>5</v>
      </c>
      <c r="B14" s="22" t="s">
        <v>93</v>
      </c>
      <c r="C14" s="22" t="s">
        <v>97</v>
      </c>
      <c r="D14" s="23" t="s">
        <v>6</v>
      </c>
      <c r="E14" s="24" t="s">
        <v>5</v>
      </c>
      <c r="F14" s="25" t="s">
        <v>90</v>
      </c>
      <c r="G14" s="25" t="s">
        <v>91</v>
      </c>
    </row>
    <row r="15" spans="1:8" s="2" customFormat="1" ht="25.5" x14ac:dyDescent="0.2">
      <c r="A15" s="46">
        <v>6</v>
      </c>
      <c r="B15" s="22" t="s">
        <v>130</v>
      </c>
      <c r="C15" s="22" t="s">
        <v>132</v>
      </c>
      <c r="D15" s="23" t="s">
        <v>6</v>
      </c>
      <c r="E15" s="24" t="s">
        <v>131</v>
      </c>
      <c r="F15" s="25" t="s">
        <v>90</v>
      </c>
      <c r="G15" s="25" t="s">
        <v>91</v>
      </c>
    </row>
    <row r="16" spans="1:8" s="2" customFormat="1" ht="25.5" x14ac:dyDescent="0.2">
      <c r="A16" s="46">
        <v>7</v>
      </c>
      <c r="B16" s="22" t="s">
        <v>7</v>
      </c>
      <c r="C16" s="22" t="s">
        <v>37</v>
      </c>
      <c r="D16" s="23" t="s">
        <v>8</v>
      </c>
      <c r="E16" s="24" t="s">
        <v>24</v>
      </c>
      <c r="F16" s="25" t="s">
        <v>9</v>
      </c>
      <c r="G16" s="25" t="s">
        <v>91</v>
      </c>
    </row>
    <row r="17" spans="1:14" s="2" customFormat="1" ht="25.5" x14ac:dyDescent="0.2">
      <c r="A17" s="46">
        <v>9</v>
      </c>
      <c r="B17" s="22" t="s">
        <v>133</v>
      </c>
      <c r="C17" s="22" t="s">
        <v>134</v>
      </c>
      <c r="D17" s="23" t="s">
        <v>34</v>
      </c>
      <c r="E17" s="24" t="s">
        <v>35</v>
      </c>
      <c r="F17" s="25" t="s">
        <v>9</v>
      </c>
      <c r="G17" s="25" t="s">
        <v>91</v>
      </c>
    </row>
    <row r="18" spans="1:14" s="20" customFormat="1" ht="25.5" x14ac:dyDescent="0.2">
      <c r="A18" s="46">
        <v>10</v>
      </c>
      <c r="B18" s="22" t="s">
        <v>106</v>
      </c>
      <c r="C18" s="22" t="s">
        <v>108</v>
      </c>
      <c r="D18" s="23" t="s">
        <v>6</v>
      </c>
      <c r="E18" s="24" t="s">
        <v>107</v>
      </c>
      <c r="F18" s="25" t="s">
        <v>9</v>
      </c>
      <c r="G18" s="25" t="s">
        <v>91</v>
      </c>
      <c r="H18" s="2"/>
      <c r="I18" s="2"/>
      <c r="J18" s="2"/>
      <c r="K18" s="2"/>
      <c r="L18" s="2"/>
      <c r="M18" s="2"/>
      <c r="N18" s="2"/>
    </row>
    <row r="19" spans="1:14" s="20" customFormat="1" ht="25.5" x14ac:dyDescent="0.2">
      <c r="A19" s="46">
        <v>11</v>
      </c>
      <c r="B19" s="22" t="s">
        <v>50</v>
      </c>
      <c r="C19" s="22" t="s">
        <v>36</v>
      </c>
      <c r="D19" s="23" t="s">
        <v>6</v>
      </c>
      <c r="E19" s="24" t="s">
        <v>13</v>
      </c>
      <c r="F19" s="25" t="s">
        <v>10</v>
      </c>
      <c r="G19" s="25" t="s">
        <v>91</v>
      </c>
      <c r="H19" s="8"/>
      <c r="I19" s="2"/>
      <c r="J19" s="2"/>
      <c r="K19" s="2"/>
      <c r="L19" s="2"/>
      <c r="M19" s="2"/>
      <c r="N19" s="2"/>
    </row>
    <row r="20" spans="1:14" s="20" customFormat="1" ht="25.5" x14ac:dyDescent="0.2">
      <c r="A20" s="46">
        <v>12</v>
      </c>
      <c r="B20" s="22" t="s">
        <v>53</v>
      </c>
      <c r="C20" s="22" t="s">
        <v>138</v>
      </c>
      <c r="D20" s="23" t="s">
        <v>6</v>
      </c>
      <c r="E20" s="24" t="s">
        <v>12</v>
      </c>
      <c r="F20" s="25" t="s">
        <v>10</v>
      </c>
      <c r="G20" s="25" t="s">
        <v>91</v>
      </c>
      <c r="H20" s="2"/>
      <c r="I20" s="2"/>
      <c r="J20" s="2"/>
      <c r="K20" s="2"/>
      <c r="L20" s="2"/>
      <c r="M20" s="2"/>
      <c r="N20" s="2"/>
    </row>
    <row r="21" spans="1:14" s="20" customFormat="1" ht="25.5" x14ac:dyDescent="0.2">
      <c r="A21" s="46">
        <v>13</v>
      </c>
      <c r="B21" s="22" t="s">
        <v>38</v>
      </c>
      <c r="C21" s="22" t="s">
        <v>39</v>
      </c>
      <c r="D21" s="23" t="s">
        <v>6</v>
      </c>
      <c r="E21" s="24" t="s">
        <v>11</v>
      </c>
      <c r="F21" s="25" t="s">
        <v>10</v>
      </c>
      <c r="G21" s="25" t="s">
        <v>91</v>
      </c>
      <c r="H21" s="2"/>
      <c r="I21" s="2"/>
      <c r="J21" s="2"/>
      <c r="K21" s="2"/>
      <c r="L21" s="2"/>
      <c r="M21" s="2"/>
      <c r="N21" s="2"/>
    </row>
    <row r="22" spans="1:14" s="2" customFormat="1" ht="25.5" x14ac:dyDescent="0.2">
      <c r="A22" s="46">
        <v>15</v>
      </c>
      <c r="B22" s="22" t="s">
        <v>95</v>
      </c>
      <c r="C22" s="22" t="s">
        <v>111</v>
      </c>
      <c r="D22" s="22" t="s">
        <v>6</v>
      </c>
      <c r="E22" s="22" t="s">
        <v>100</v>
      </c>
      <c r="F22" s="190" t="s">
        <v>10</v>
      </c>
      <c r="G22" s="190" t="s">
        <v>91</v>
      </c>
    </row>
    <row r="23" spans="1:14" s="2" customFormat="1" ht="15.75" x14ac:dyDescent="0.2">
      <c r="A23" s="16"/>
    </row>
    <row r="24" spans="1:14" s="2" customFormat="1" ht="15.75" customHeight="1" x14ac:dyDescent="0.25">
      <c r="A24" s="16"/>
      <c r="C24" s="26" t="s">
        <v>14</v>
      </c>
      <c r="D24" s="15">
        <f>COUNTA(B10:B22)</f>
        <v>13</v>
      </c>
      <c r="E24" s="18" t="s">
        <v>27</v>
      </c>
      <c r="G24" s="21">
        <f>COUNTIF(F6:F22, "Б-12")</f>
        <v>6</v>
      </c>
    </row>
    <row r="25" spans="1:14" ht="15.75" x14ac:dyDescent="0.25">
      <c r="B25" s="6"/>
      <c r="C25" s="6"/>
      <c r="D25" s="19"/>
      <c r="E25" s="18" t="s">
        <v>28</v>
      </c>
      <c r="G25" s="21">
        <f>COUNTIF(F6:F22, "Б-11")</f>
        <v>3</v>
      </c>
      <c r="L25" s="41"/>
      <c r="M25" s="42"/>
      <c r="N25" s="42"/>
    </row>
    <row r="26" spans="1:14" ht="15.75" x14ac:dyDescent="0.25">
      <c r="B26" s="6"/>
      <c r="C26" s="6"/>
      <c r="E26" s="18" t="s">
        <v>29</v>
      </c>
      <c r="G26" s="21">
        <f>COUNTIF(F6:F22, "Б-10")</f>
        <v>4</v>
      </c>
      <c r="L26" s="41"/>
      <c r="M26" s="42"/>
      <c r="N26" s="42"/>
    </row>
    <row r="27" spans="1:14" ht="15.75" x14ac:dyDescent="0.25">
      <c r="B27" s="6"/>
      <c r="C27" s="6"/>
      <c r="E27" s="18" t="s">
        <v>30</v>
      </c>
      <c r="G27" s="21">
        <f>COUNTIF(G10:G22, "АБС")</f>
        <v>13</v>
      </c>
    </row>
    <row r="28" spans="1:14" ht="15.75" x14ac:dyDescent="0.25">
      <c r="B28" s="6"/>
      <c r="C28" s="6"/>
      <c r="E28" s="18"/>
      <c r="F28" s="18"/>
      <c r="G28" s="21"/>
    </row>
    <row r="29" spans="1:14" x14ac:dyDescent="0.2">
      <c r="B29" s="6"/>
      <c r="C29" s="6"/>
      <c r="G29" s="17"/>
    </row>
    <row r="30" spans="1:14" s="7" customFormat="1" x14ac:dyDescent="0.2">
      <c r="A30" s="12"/>
      <c r="B30" s="12"/>
      <c r="C30" s="12"/>
      <c r="D30" s="12"/>
      <c r="E30" s="12"/>
      <c r="F30" s="12"/>
      <c r="G30" s="12"/>
    </row>
    <row r="31" spans="1:14" ht="13.5" customHeight="1" x14ac:dyDescent="0.2">
      <c r="B31" s="13"/>
      <c r="C31" s="13"/>
      <c r="D31" s="13"/>
      <c r="E31" s="13"/>
      <c r="F31" s="13"/>
      <c r="G31" s="13"/>
    </row>
    <row r="32" spans="1:14" x14ac:dyDescent="0.2">
      <c r="B32" s="13"/>
      <c r="C32" s="13"/>
      <c r="D32" s="13"/>
      <c r="E32" s="13"/>
      <c r="F32" s="13"/>
      <c r="G32" s="13"/>
    </row>
    <row r="35" spans="2:3" x14ac:dyDescent="0.2">
      <c r="B35" s="11"/>
      <c r="C35" s="11"/>
    </row>
    <row r="36" spans="2:3" x14ac:dyDescent="0.2">
      <c r="B36" s="11"/>
      <c r="C36" s="11"/>
    </row>
  </sheetData>
  <sortState ref="A10:N23">
    <sortCondition ref="A10:A23"/>
  </sortState>
  <mergeCells count="3">
    <mergeCell ref="C2:G2"/>
    <mergeCell ref="F4:G4"/>
    <mergeCell ref="A4:E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selection activeCell="R12" sqref="R12"/>
    </sheetView>
  </sheetViews>
  <sheetFormatPr defaultRowHeight="12.75" x14ac:dyDescent="0.2"/>
  <cols>
    <col min="1" max="1" width="4.625" style="38" bestFit="1" customWidth="1"/>
    <col min="2" max="2" width="5.25" style="5" customWidth="1"/>
    <col min="3" max="3" width="20.25" style="39" bestFit="1" customWidth="1"/>
    <col min="4" max="4" width="14.625" style="4" bestFit="1" customWidth="1"/>
    <col min="5" max="5" width="12.75" style="4" customWidth="1"/>
    <col min="6" max="6" width="4.75" style="4" bestFit="1" customWidth="1"/>
    <col min="7" max="7" width="5.375" style="4" bestFit="1" customWidth="1"/>
    <col min="8" max="8" width="8.75" style="4" customWidth="1"/>
    <col min="9" max="9" width="6" style="4" bestFit="1" customWidth="1"/>
    <col min="10" max="10" width="10.125" style="4" customWidth="1"/>
    <col min="11" max="12" width="8.875" style="4" customWidth="1"/>
  </cols>
  <sheetData>
    <row r="1" spans="1:12" ht="25.5" x14ac:dyDescent="0.2">
      <c r="B1" s="89"/>
      <c r="C1" s="89"/>
      <c r="D1" s="89"/>
      <c r="E1" s="90"/>
      <c r="F1" s="90"/>
      <c r="G1" s="90"/>
      <c r="H1" s="90"/>
      <c r="I1" s="90"/>
      <c r="J1" s="90"/>
      <c r="K1" s="45" t="s">
        <v>114</v>
      </c>
    </row>
    <row r="2" spans="1:12" ht="43.5" customHeight="1" x14ac:dyDescent="0.2">
      <c r="B2" s="27"/>
      <c r="C2" s="27"/>
      <c r="D2" s="199" t="s">
        <v>121</v>
      </c>
      <c r="E2" s="199"/>
      <c r="F2" s="199"/>
      <c r="G2" s="199"/>
      <c r="H2" s="199"/>
      <c r="I2" s="199"/>
      <c r="J2" s="199"/>
      <c r="K2" s="199"/>
      <c r="L2" s="163"/>
    </row>
    <row r="3" spans="1:12" ht="21" x14ac:dyDescent="0.2">
      <c r="B3" s="161"/>
      <c r="C3" s="161"/>
      <c r="D3" s="161"/>
      <c r="E3" s="31"/>
      <c r="F3" s="31"/>
      <c r="G3" s="31"/>
      <c r="H3" s="31"/>
      <c r="I3" s="31"/>
      <c r="J3" s="31"/>
      <c r="K3" s="191" t="s">
        <v>113</v>
      </c>
    </row>
    <row r="4" spans="1:12" ht="21.75" thickBot="1" x14ac:dyDescent="0.25">
      <c r="B4" s="91"/>
      <c r="C4" s="91"/>
      <c r="D4" s="91"/>
      <c r="E4" s="92"/>
      <c r="F4" s="92"/>
      <c r="G4" s="92"/>
      <c r="H4" s="92"/>
      <c r="I4" s="92"/>
      <c r="J4" s="92"/>
      <c r="K4" s="162"/>
      <c r="L4" s="10"/>
    </row>
    <row r="5" spans="1:12" s="37" customFormat="1" ht="17.25" customHeight="1" thickBot="1" x14ac:dyDescent="0.25">
      <c r="A5" s="258" t="s">
        <v>122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60"/>
    </row>
    <row r="6" spans="1:12" s="93" customFormat="1" ht="22.5" customHeight="1" x14ac:dyDescent="0.2">
      <c r="A6" s="268" t="s">
        <v>81</v>
      </c>
      <c r="B6" s="269"/>
      <c r="C6" s="269"/>
      <c r="D6" s="270"/>
      <c r="E6" s="261" t="s">
        <v>79</v>
      </c>
      <c r="F6" s="262"/>
      <c r="G6" s="262"/>
      <c r="H6" s="262"/>
      <c r="I6" s="262"/>
      <c r="J6" s="262"/>
      <c r="K6" s="263"/>
      <c r="L6" s="264">
        <v>0.73125000000000007</v>
      </c>
    </row>
    <row r="7" spans="1:12" s="93" customFormat="1" ht="19.5" customHeight="1" thickBot="1" x14ac:dyDescent="0.25">
      <c r="A7" s="271"/>
      <c r="B7" s="272"/>
      <c r="C7" s="272"/>
      <c r="D7" s="273"/>
      <c r="E7" s="266" t="s">
        <v>73</v>
      </c>
      <c r="F7" s="267"/>
      <c r="G7" s="195">
        <v>13</v>
      </c>
      <c r="H7" s="267" t="s">
        <v>74</v>
      </c>
      <c r="I7" s="267"/>
      <c r="J7" s="267"/>
      <c r="K7" s="196">
        <v>10</v>
      </c>
      <c r="L7" s="265"/>
    </row>
    <row r="8" spans="1:12" s="94" customFormat="1" ht="15.75" customHeight="1" x14ac:dyDescent="0.2">
      <c r="A8" s="274" t="s">
        <v>80</v>
      </c>
      <c r="B8" s="256" t="s">
        <v>62</v>
      </c>
      <c r="C8" s="254" t="s">
        <v>75</v>
      </c>
      <c r="D8" s="254" t="s">
        <v>20</v>
      </c>
      <c r="E8" s="254" t="s">
        <v>0</v>
      </c>
      <c r="F8" s="256" t="s">
        <v>3</v>
      </c>
      <c r="G8" s="256" t="s">
        <v>124</v>
      </c>
      <c r="H8" s="256" t="s">
        <v>64</v>
      </c>
      <c r="I8" s="256" t="s">
        <v>123</v>
      </c>
      <c r="J8" s="256" t="s">
        <v>76</v>
      </c>
      <c r="K8" s="256" t="s">
        <v>77</v>
      </c>
      <c r="L8" s="276"/>
    </row>
    <row r="9" spans="1:12" s="94" customFormat="1" ht="15.75" customHeight="1" thickBot="1" x14ac:dyDescent="0.25">
      <c r="A9" s="275"/>
      <c r="B9" s="257"/>
      <c r="C9" s="255"/>
      <c r="D9" s="255"/>
      <c r="E9" s="255"/>
      <c r="F9" s="257"/>
      <c r="G9" s="257"/>
      <c r="H9" s="257"/>
      <c r="I9" s="257"/>
      <c r="J9" s="257"/>
      <c r="K9" s="95" t="s">
        <v>68</v>
      </c>
      <c r="L9" s="96" t="s">
        <v>69</v>
      </c>
    </row>
    <row r="10" spans="1:12" s="1" customFormat="1" ht="29.25" customHeight="1" x14ac:dyDescent="0.2">
      <c r="A10" s="97">
        <v>1</v>
      </c>
      <c r="B10" s="98">
        <v>5</v>
      </c>
      <c r="C10" s="99" t="s">
        <v>93</v>
      </c>
      <c r="D10" s="99" t="s">
        <v>6</v>
      </c>
      <c r="E10" s="100" t="s">
        <v>5</v>
      </c>
      <c r="F10" s="101" t="s">
        <v>90</v>
      </c>
      <c r="G10" s="102">
        <v>1</v>
      </c>
      <c r="H10" s="103">
        <v>1.3969907407407112E-2</v>
      </c>
      <c r="I10" s="104"/>
      <c r="J10" s="105">
        <f t="shared" ref="J10:J18" si="0">H10+I10</f>
        <v>1.3969907407407112E-2</v>
      </c>
      <c r="K10" s="106" t="s">
        <v>78</v>
      </c>
      <c r="L10" s="107" t="s">
        <v>78</v>
      </c>
    </row>
    <row r="11" spans="1:12" s="1" customFormat="1" ht="29.25" customHeight="1" x14ac:dyDescent="0.2">
      <c r="A11" s="108">
        <v>2</v>
      </c>
      <c r="B11" s="109">
        <v>3</v>
      </c>
      <c r="C11" s="110" t="s">
        <v>92</v>
      </c>
      <c r="D11" s="110" t="s">
        <v>6</v>
      </c>
      <c r="E11" s="111" t="s">
        <v>5</v>
      </c>
      <c r="F11" s="112" t="s">
        <v>90</v>
      </c>
      <c r="G11" s="113">
        <v>2</v>
      </c>
      <c r="H11" s="114">
        <v>1.4479166666664822E-2</v>
      </c>
      <c r="I11" s="115"/>
      <c r="J11" s="116">
        <f t="shared" si="0"/>
        <v>1.4479166666664822E-2</v>
      </c>
      <c r="K11" s="114">
        <f t="shared" ref="K11:K18" si="1">SUM(J11 - J$10)</f>
        <v>5.0925925925771054E-4</v>
      </c>
      <c r="L11" s="117">
        <f>SUM(J11 - J10)</f>
        <v>5.0925925925771054E-4</v>
      </c>
    </row>
    <row r="12" spans="1:12" s="1" customFormat="1" ht="29.25" customHeight="1" x14ac:dyDescent="0.2">
      <c r="A12" s="108">
        <v>3</v>
      </c>
      <c r="B12" s="109">
        <v>2</v>
      </c>
      <c r="C12" s="110" t="s">
        <v>109</v>
      </c>
      <c r="D12" s="110" t="s">
        <v>6</v>
      </c>
      <c r="E12" s="111" t="s">
        <v>16</v>
      </c>
      <c r="F12" s="112" t="s">
        <v>90</v>
      </c>
      <c r="G12" s="113">
        <v>3</v>
      </c>
      <c r="H12" s="114">
        <v>1.4673611111110541E-2</v>
      </c>
      <c r="I12" s="115"/>
      <c r="J12" s="116">
        <f t="shared" si="0"/>
        <v>1.4673611111110541E-2</v>
      </c>
      <c r="K12" s="114">
        <f t="shared" si="1"/>
        <v>7.0370370370342883E-4</v>
      </c>
      <c r="L12" s="117">
        <f>SUM(J12 - J11)</f>
        <v>1.9444444444571829E-4</v>
      </c>
    </row>
    <row r="13" spans="1:12" s="1" customFormat="1" ht="29.25" customHeight="1" x14ac:dyDescent="0.2">
      <c r="A13" s="108">
        <v>4</v>
      </c>
      <c r="B13" s="109">
        <v>4</v>
      </c>
      <c r="C13" s="110" t="s">
        <v>31</v>
      </c>
      <c r="D13" s="110" t="s">
        <v>6</v>
      </c>
      <c r="E13" s="111" t="s">
        <v>16</v>
      </c>
      <c r="F13" s="112" t="s">
        <v>90</v>
      </c>
      <c r="G13" s="113">
        <v>4</v>
      </c>
      <c r="H13" s="114">
        <v>1.4902777777777376E-2</v>
      </c>
      <c r="I13" s="115"/>
      <c r="J13" s="116">
        <f t="shared" si="0"/>
        <v>1.4902777777777376E-2</v>
      </c>
      <c r="K13" s="114">
        <f t="shared" si="1"/>
        <v>9.3287037037026455E-4</v>
      </c>
      <c r="L13" s="117">
        <f t="shared" ref="L13:L18" si="2">SUM(J13 - J12)</f>
        <v>2.2916666666683572E-4</v>
      </c>
    </row>
    <row r="14" spans="1:12" s="1" customFormat="1" ht="29.25" customHeight="1" x14ac:dyDescent="0.2">
      <c r="A14" s="108">
        <v>5</v>
      </c>
      <c r="B14" s="109">
        <v>7</v>
      </c>
      <c r="C14" s="110" t="s">
        <v>7</v>
      </c>
      <c r="D14" s="110" t="s">
        <v>8</v>
      </c>
      <c r="E14" s="111" t="s">
        <v>24</v>
      </c>
      <c r="F14" s="112" t="s">
        <v>9</v>
      </c>
      <c r="G14" s="113">
        <v>1</v>
      </c>
      <c r="H14" s="114">
        <v>1.5692129629629292E-2</v>
      </c>
      <c r="I14" s="115"/>
      <c r="J14" s="116">
        <f t="shared" si="0"/>
        <v>1.5692129629629292E-2</v>
      </c>
      <c r="K14" s="114">
        <f t="shared" si="1"/>
        <v>1.7222222222221806E-3</v>
      </c>
      <c r="L14" s="117">
        <f t="shared" si="2"/>
        <v>7.8935185185191603E-4</v>
      </c>
    </row>
    <row r="15" spans="1:12" s="1" customFormat="1" ht="29.25" customHeight="1" x14ac:dyDescent="0.2">
      <c r="A15" s="108">
        <v>6</v>
      </c>
      <c r="B15" s="109">
        <v>6</v>
      </c>
      <c r="C15" s="110" t="s">
        <v>130</v>
      </c>
      <c r="D15" s="110" t="s">
        <v>6</v>
      </c>
      <c r="E15" s="111" t="s">
        <v>131</v>
      </c>
      <c r="F15" s="112" t="s">
        <v>90</v>
      </c>
      <c r="G15" s="113">
        <v>5</v>
      </c>
      <c r="H15" s="114">
        <v>1.5866898148146902E-2</v>
      </c>
      <c r="I15" s="115"/>
      <c r="J15" s="116">
        <f t="shared" si="0"/>
        <v>1.5866898148146902E-2</v>
      </c>
      <c r="K15" s="114">
        <f t="shared" si="1"/>
        <v>1.8969907407397901E-3</v>
      </c>
      <c r="L15" s="117">
        <f t="shared" si="2"/>
        <v>1.7476851851760955E-4</v>
      </c>
    </row>
    <row r="16" spans="1:12" s="1" customFormat="1" ht="29.25" customHeight="1" x14ac:dyDescent="0.2">
      <c r="A16" s="108">
        <v>7</v>
      </c>
      <c r="B16" s="109">
        <v>9</v>
      </c>
      <c r="C16" s="110" t="s">
        <v>133</v>
      </c>
      <c r="D16" s="110" t="s">
        <v>34</v>
      </c>
      <c r="E16" s="111" t="s">
        <v>35</v>
      </c>
      <c r="F16" s="112" t="s">
        <v>9</v>
      </c>
      <c r="G16" s="113">
        <v>2</v>
      </c>
      <c r="H16" s="114">
        <v>1.6552083333332357E-2</v>
      </c>
      <c r="I16" s="115"/>
      <c r="J16" s="116">
        <f t="shared" si="0"/>
        <v>1.6552083333332357E-2</v>
      </c>
      <c r="K16" s="114">
        <f t="shared" si="1"/>
        <v>2.5821759259252453E-3</v>
      </c>
      <c r="L16" s="117">
        <f t="shared" si="2"/>
        <v>6.8518518518545513E-4</v>
      </c>
    </row>
    <row r="17" spans="1:14" s="1" customFormat="1" ht="29.25" customHeight="1" x14ac:dyDescent="0.2">
      <c r="A17" s="108">
        <v>8</v>
      </c>
      <c r="B17" s="109">
        <v>10</v>
      </c>
      <c r="C17" s="110" t="s">
        <v>106</v>
      </c>
      <c r="D17" s="110" t="s">
        <v>6</v>
      </c>
      <c r="E17" s="111" t="s">
        <v>107</v>
      </c>
      <c r="F17" s="112" t="s">
        <v>9</v>
      </c>
      <c r="G17" s="113">
        <v>3</v>
      </c>
      <c r="H17" s="114">
        <v>1.7268518518516962E-2</v>
      </c>
      <c r="I17" s="115"/>
      <c r="J17" s="116">
        <f t="shared" si="0"/>
        <v>1.7268518518516962E-2</v>
      </c>
      <c r="K17" s="114">
        <f t="shared" si="1"/>
        <v>3.2986111111098504E-3</v>
      </c>
      <c r="L17" s="117">
        <f t="shared" si="2"/>
        <v>7.1643518518460514E-4</v>
      </c>
    </row>
    <row r="18" spans="1:14" s="1" customFormat="1" ht="29.25" customHeight="1" x14ac:dyDescent="0.2">
      <c r="A18" s="108">
        <v>9</v>
      </c>
      <c r="B18" s="109">
        <v>12</v>
      </c>
      <c r="C18" s="110" t="s">
        <v>53</v>
      </c>
      <c r="D18" s="110" t="s">
        <v>6</v>
      </c>
      <c r="E18" s="111" t="s">
        <v>12</v>
      </c>
      <c r="F18" s="112" t="s">
        <v>10</v>
      </c>
      <c r="G18" s="113">
        <v>1</v>
      </c>
      <c r="H18" s="114">
        <v>1.7946759259257039E-2</v>
      </c>
      <c r="I18" s="115"/>
      <c r="J18" s="116">
        <f t="shared" si="0"/>
        <v>1.7946759259257039E-2</v>
      </c>
      <c r="K18" s="114">
        <f t="shared" si="1"/>
        <v>3.9768518518499274E-3</v>
      </c>
      <c r="L18" s="117">
        <f t="shared" si="2"/>
        <v>6.7824074074007701E-4</v>
      </c>
    </row>
    <row r="19" spans="1:14" s="1" customFormat="1" ht="29.25" customHeight="1" x14ac:dyDescent="0.2">
      <c r="A19" s="108">
        <v>10</v>
      </c>
      <c r="B19" s="109">
        <v>13</v>
      </c>
      <c r="C19" s="110" t="s">
        <v>38</v>
      </c>
      <c r="D19" s="110" t="s">
        <v>6</v>
      </c>
      <c r="E19" s="111" t="s">
        <v>11</v>
      </c>
      <c r="F19" s="112" t="s">
        <v>10</v>
      </c>
      <c r="G19" s="113">
        <v>2</v>
      </c>
      <c r="H19" s="114">
        <v>1.9748842592592575E-2</v>
      </c>
      <c r="I19" s="115">
        <v>1.1574074074074073E-4</v>
      </c>
      <c r="J19" s="116">
        <f t="shared" ref="J19" si="3">H19+I19</f>
        <v>1.9864583333333314E-2</v>
      </c>
      <c r="K19" s="114">
        <f t="shared" ref="K19" si="4">SUM(J19 - J$10)</f>
        <v>5.8946759259262023E-3</v>
      </c>
      <c r="L19" s="117">
        <f t="shared" ref="L19" si="5">SUM(J19 - J18)</f>
        <v>1.9178240740762749E-3</v>
      </c>
    </row>
    <row r="20" spans="1:14" s="1" customFormat="1" ht="29.25" customHeight="1" x14ac:dyDescent="0.2">
      <c r="A20" s="194"/>
      <c r="B20" s="109">
        <v>1</v>
      </c>
      <c r="C20" s="110" t="s">
        <v>4</v>
      </c>
      <c r="D20" s="110" t="s">
        <v>43</v>
      </c>
      <c r="E20" s="111" t="s">
        <v>33</v>
      </c>
      <c r="F20" s="112" t="s">
        <v>90</v>
      </c>
      <c r="G20" s="251" t="s">
        <v>139</v>
      </c>
      <c r="H20" s="252"/>
      <c r="I20" s="252"/>
      <c r="J20" s="252"/>
      <c r="K20" s="252"/>
      <c r="L20" s="253"/>
    </row>
    <row r="21" spans="1:14" s="1" customFormat="1" ht="29.25" customHeight="1" x14ac:dyDescent="0.2">
      <c r="A21" s="194"/>
      <c r="B21" s="109">
        <v>15</v>
      </c>
      <c r="C21" s="110" t="s">
        <v>95</v>
      </c>
      <c r="D21" s="110" t="s">
        <v>6</v>
      </c>
      <c r="E21" s="111" t="s">
        <v>100</v>
      </c>
      <c r="F21" s="112" t="s">
        <v>10</v>
      </c>
      <c r="G21" s="251" t="s">
        <v>139</v>
      </c>
      <c r="H21" s="252"/>
      <c r="I21" s="252"/>
      <c r="J21" s="252"/>
      <c r="K21" s="252"/>
      <c r="L21" s="253"/>
    </row>
    <row r="22" spans="1:14" s="1" customFormat="1" ht="29.25" customHeight="1" x14ac:dyDescent="0.2">
      <c r="A22" s="194"/>
      <c r="B22" s="109">
        <v>11</v>
      </c>
      <c r="C22" s="110" t="s">
        <v>50</v>
      </c>
      <c r="D22" s="110" t="s">
        <v>6</v>
      </c>
      <c r="E22" s="111" t="s">
        <v>13</v>
      </c>
      <c r="F22" s="112" t="s">
        <v>10</v>
      </c>
      <c r="G22" s="251" t="s">
        <v>139</v>
      </c>
      <c r="H22" s="252"/>
      <c r="I22" s="252"/>
      <c r="J22" s="252"/>
      <c r="K22" s="252"/>
      <c r="L22" s="253"/>
    </row>
    <row r="24" spans="1:14" x14ac:dyDescent="0.2">
      <c r="N24" s="197"/>
    </row>
    <row r="25" spans="1:14" x14ac:dyDescent="0.2">
      <c r="N25" s="197"/>
    </row>
    <row r="26" spans="1:14" x14ac:dyDescent="0.2">
      <c r="N26" s="197"/>
    </row>
    <row r="27" spans="1:14" x14ac:dyDescent="0.2">
      <c r="N27" s="197"/>
    </row>
    <row r="28" spans="1:14" x14ac:dyDescent="0.2">
      <c r="N28" s="197"/>
    </row>
    <row r="29" spans="1:14" x14ac:dyDescent="0.2">
      <c r="N29" s="197"/>
    </row>
    <row r="30" spans="1:14" x14ac:dyDescent="0.2">
      <c r="N30" s="198"/>
    </row>
  </sheetData>
  <autoFilter ref="A9:L22"/>
  <mergeCells count="21">
    <mergeCell ref="G8:G9"/>
    <mergeCell ref="H8:H9"/>
    <mergeCell ref="I8:I9"/>
    <mergeCell ref="J8:J9"/>
    <mergeCell ref="K8:L8"/>
    <mergeCell ref="G20:L20"/>
    <mergeCell ref="G21:L21"/>
    <mergeCell ref="G22:L22"/>
    <mergeCell ref="D2:K2"/>
    <mergeCell ref="E8:E9"/>
    <mergeCell ref="F8:F9"/>
    <mergeCell ref="A5:L5"/>
    <mergeCell ref="E6:K6"/>
    <mergeCell ref="L6:L7"/>
    <mergeCell ref="E7:F7"/>
    <mergeCell ref="H7:J7"/>
    <mergeCell ref="A6:D7"/>
    <mergeCell ref="A8:A9"/>
    <mergeCell ref="B8:B9"/>
    <mergeCell ref="C8:C9"/>
    <mergeCell ref="D8:D9"/>
  </mergeCells>
  <printOptions horizontalCentered="1"/>
  <pageMargins left="0.39370078740157483" right="0.19685039370078741" top="0.39370078740157483" bottom="0.39370078740157483" header="0.31496062992125984" footer="0.31496062992125984"/>
  <pageSetup paperSize="9" scale="79" orientation="portrait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G6" sqref="G6:I6"/>
    </sheetView>
  </sheetViews>
  <sheetFormatPr defaultRowHeight="12.75" x14ac:dyDescent="0.2"/>
  <cols>
    <col min="1" max="1" width="5.375" style="38" customWidth="1"/>
    <col min="2" max="2" width="4.125" style="39" customWidth="1"/>
    <col min="3" max="3" width="17.125" style="39" bestFit="1" customWidth="1"/>
    <col min="4" max="4" width="19" style="39" bestFit="1" customWidth="1"/>
    <col min="5" max="5" width="14" style="39" bestFit="1" customWidth="1"/>
    <col min="6" max="6" width="7.75" style="40" customWidth="1"/>
    <col min="7" max="7" width="6.875" style="40" customWidth="1"/>
    <col min="8" max="9" width="8.75" style="40" customWidth="1"/>
  </cols>
  <sheetData>
    <row r="1" spans="1:10" ht="25.5" x14ac:dyDescent="0.2">
      <c r="A1" s="120"/>
      <c r="B1" s="120"/>
      <c r="C1" s="120"/>
      <c r="D1" s="120"/>
      <c r="E1" s="120"/>
      <c r="F1" s="120"/>
      <c r="G1" s="120"/>
      <c r="H1" s="120"/>
      <c r="I1" s="45" t="s">
        <v>114</v>
      </c>
    </row>
    <row r="2" spans="1:10" ht="48.75" customHeight="1" x14ac:dyDescent="0.2">
      <c r="A2" s="120"/>
      <c r="B2" s="120"/>
      <c r="C2" s="120"/>
      <c r="D2" s="221" t="s">
        <v>112</v>
      </c>
      <c r="E2" s="221"/>
      <c r="F2" s="221"/>
      <c r="G2" s="221"/>
      <c r="H2" s="221"/>
      <c r="I2" s="221"/>
      <c r="J2" s="160"/>
    </row>
    <row r="3" spans="1:10" ht="25.5" x14ac:dyDescent="0.2">
      <c r="A3" s="45"/>
      <c r="B3" s="45"/>
      <c r="C3" s="45"/>
      <c r="D3" s="45"/>
      <c r="E3" s="45"/>
      <c r="F3" s="45"/>
      <c r="G3" s="45"/>
      <c r="H3" s="45"/>
      <c r="I3" s="191" t="s">
        <v>113</v>
      </c>
    </row>
    <row r="4" spans="1:10" s="123" customFormat="1" ht="18.75" thickBot="1" x14ac:dyDescent="0.35">
      <c r="A4" s="121"/>
      <c r="B4" s="121"/>
      <c r="C4" s="121"/>
      <c r="D4" s="121"/>
      <c r="E4" s="121"/>
      <c r="F4" s="121"/>
      <c r="G4" s="121"/>
      <c r="H4" s="121"/>
      <c r="I4" s="122"/>
    </row>
    <row r="5" spans="1:10" s="125" customFormat="1" ht="28.5" customHeight="1" x14ac:dyDescent="0.2">
      <c r="A5" s="283" t="s">
        <v>81</v>
      </c>
      <c r="B5" s="284"/>
      <c r="C5" s="285"/>
      <c r="D5" s="286" t="s">
        <v>82</v>
      </c>
      <c r="E5" s="284"/>
      <c r="F5" s="284"/>
      <c r="G5" s="284"/>
      <c r="H5" s="285"/>
      <c r="I5" s="124">
        <v>0.73611111111111116</v>
      </c>
    </row>
    <row r="6" spans="1:10" x14ac:dyDescent="0.2">
      <c r="A6" s="287" t="s">
        <v>83</v>
      </c>
      <c r="B6" s="289" t="s">
        <v>19</v>
      </c>
      <c r="C6" s="290"/>
      <c r="D6" s="291"/>
      <c r="E6" s="295" t="s">
        <v>0</v>
      </c>
      <c r="F6" s="297" t="s">
        <v>84</v>
      </c>
      <c r="G6" s="298" t="s">
        <v>85</v>
      </c>
      <c r="H6" s="299"/>
      <c r="I6" s="300"/>
    </row>
    <row r="7" spans="1:10" ht="24.75" customHeight="1" thickBot="1" x14ac:dyDescent="0.25">
      <c r="A7" s="288"/>
      <c r="B7" s="292"/>
      <c r="C7" s="293"/>
      <c r="D7" s="294"/>
      <c r="E7" s="296"/>
      <c r="F7" s="257"/>
      <c r="G7" s="95" t="s">
        <v>86</v>
      </c>
      <c r="H7" s="95" t="s">
        <v>87</v>
      </c>
      <c r="I7" s="96" t="s">
        <v>88</v>
      </c>
    </row>
    <row r="8" spans="1:10" ht="21.75" customHeight="1" x14ac:dyDescent="0.2">
      <c r="A8" s="277">
        <v>1</v>
      </c>
      <c r="B8" s="145" t="s">
        <v>45</v>
      </c>
      <c r="C8" s="146"/>
      <c r="D8" s="147"/>
      <c r="E8" s="148"/>
      <c r="F8" s="149"/>
      <c r="G8" s="150"/>
      <c r="H8" s="150"/>
      <c r="I8" s="280">
        <v>84</v>
      </c>
    </row>
    <row r="9" spans="1:10" x14ac:dyDescent="0.2">
      <c r="A9" s="278"/>
      <c r="B9" s="151"/>
      <c r="C9" s="152"/>
      <c r="D9" s="153"/>
      <c r="E9" s="154"/>
      <c r="F9" s="155"/>
      <c r="G9" s="156"/>
      <c r="H9" s="156"/>
      <c r="I9" s="281"/>
    </row>
    <row r="10" spans="1:10" ht="21" customHeight="1" x14ac:dyDescent="0.2">
      <c r="A10" s="278"/>
      <c r="B10" s="134">
        <v>5</v>
      </c>
      <c r="C10" s="136" t="s">
        <v>103</v>
      </c>
      <c r="D10" s="137" t="s">
        <v>104</v>
      </c>
      <c r="E10" s="133" t="s">
        <v>16</v>
      </c>
      <c r="F10" s="135" t="s">
        <v>90</v>
      </c>
      <c r="G10" s="135">
        <v>1</v>
      </c>
      <c r="H10" s="138">
        <v>60</v>
      </c>
      <c r="I10" s="281"/>
    </row>
    <row r="11" spans="1:10" ht="21" customHeight="1" x14ac:dyDescent="0.2">
      <c r="A11" s="278"/>
      <c r="B11" s="134">
        <v>11</v>
      </c>
      <c r="C11" s="136" t="s">
        <v>46</v>
      </c>
      <c r="D11" s="137" t="s">
        <v>26</v>
      </c>
      <c r="E11" s="133" t="s">
        <v>13</v>
      </c>
      <c r="F11" s="135" t="s">
        <v>10</v>
      </c>
      <c r="G11" s="135" t="s">
        <v>139</v>
      </c>
      <c r="H11" s="138">
        <v>0</v>
      </c>
      <c r="I11" s="281"/>
    </row>
    <row r="12" spans="1:10" ht="21" customHeight="1" thickBot="1" x14ac:dyDescent="0.25">
      <c r="A12" s="279"/>
      <c r="B12" s="139">
        <v>13</v>
      </c>
      <c r="C12" s="140" t="s">
        <v>47</v>
      </c>
      <c r="D12" s="141" t="s">
        <v>48</v>
      </c>
      <c r="E12" s="142" t="s">
        <v>11</v>
      </c>
      <c r="F12" s="139" t="s">
        <v>10</v>
      </c>
      <c r="G12" s="143">
        <v>2</v>
      </c>
      <c r="H12" s="144">
        <v>24</v>
      </c>
      <c r="I12" s="282"/>
    </row>
    <row r="13" spans="1:10" ht="21.75" customHeight="1" x14ac:dyDescent="0.2">
      <c r="A13" s="277">
        <v>2</v>
      </c>
      <c r="B13" s="188" t="s">
        <v>41</v>
      </c>
      <c r="C13" s="189"/>
      <c r="D13" s="126"/>
      <c r="E13" s="127"/>
      <c r="F13" s="128"/>
      <c r="G13" s="129"/>
      <c r="H13" s="129"/>
      <c r="I13" s="280">
        <v>44</v>
      </c>
    </row>
    <row r="14" spans="1:10" x14ac:dyDescent="0.2">
      <c r="A14" s="278"/>
      <c r="B14" s="130"/>
      <c r="C14" s="131"/>
      <c r="D14" s="132"/>
      <c r="E14" s="133"/>
      <c r="F14" s="134"/>
      <c r="G14" s="135"/>
      <c r="H14" s="135"/>
      <c r="I14" s="281"/>
    </row>
    <row r="15" spans="1:10" ht="21" customHeight="1" x14ac:dyDescent="0.2">
      <c r="A15" s="278"/>
      <c r="B15" s="134">
        <v>7</v>
      </c>
      <c r="C15" s="136" t="s">
        <v>22</v>
      </c>
      <c r="D15" s="137" t="s">
        <v>23</v>
      </c>
      <c r="E15" s="133" t="s">
        <v>24</v>
      </c>
      <c r="F15" s="135" t="s">
        <v>9</v>
      </c>
      <c r="G15" s="135">
        <v>1</v>
      </c>
      <c r="H15" s="138">
        <v>30</v>
      </c>
      <c r="I15" s="281"/>
    </row>
    <row r="16" spans="1:10" ht="21" customHeight="1" x14ac:dyDescent="0.2">
      <c r="A16" s="278"/>
      <c r="B16" s="134">
        <v>9</v>
      </c>
      <c r="C16" s="136" t="s">
        <v>40</v>
      </c>
      <c r="D16" s="137" t="s">
        <v>142</v>
      </c>
      <c r="E16" s="175" t="s">
        <v>35</v>
      </c>
      <c r="F16" s="135" t="s">
        <v>9</v>
      </c>
      <c r="G16" s="135">
        <v>2</v>
      </c>
      <c r="H16" s="138">
        <v>14</v>
      </c>
      <c r="I16" s="281"/>
    </row>
    <row r="17" spans="1:9" ht="21" customHeight="1" thickBot="1" x14ac:dyDescent="0.25">
      <c r="A17" s="279"/>
      <c r="B17" s="139"/>
      <c r="C17" s="140"/>
      <c r="D17" s="141"/>
      <c r="E17" s="142"/>
      <c r="F17" s="143"/>
      <c r="G17" s="143"/>
      <c r="H17" s="144"/>
      <c r="I17" s="282"/>
    </row>
    <row r="18" spans="1:9" s="7" customFormat="1" ht="51" customHeight="1" x14ac:dyDescent="0.2">
      <c r="A18" s="118"/>
      <c r="B18" s="157" t="s">
        <v>89</v>
      </c>
      <c r="C18" s="158"/>
      <c r="D18" s="159"/>
      <c r="E18" s="119" t="s">
        <v>72</v>
      </c>
      <c r="F18" s="119"/>
      <c r="G18" s="119"/>
      <c r="H18" s="88"/>
      <c r="I18" s="88"/>
    </row>
  </sheetData>
  <mergeCells count="12">
    <mergeCell ref="A13:A17"/>
    <mergeCell ref="I13:I17"/>
    <mergeCell ref="A8:A12"/>
    <mergeCell ref="I8:I12"/>
    <mergeCell ref="D2:I2"/>
    <mergeCell ref="A5:C5"/>
    <mergeCell ref="D5:H5"/>
    <mergeCell ref="A6:A7"/>
    <mergeCell ref="B6:D7"/>
    <mergeCell ref="E6:E7"/>
    <mergeCell ref="F6:F7"/>
    <mergeCell ref="G6:I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A18" sqref="A18"/>
    </sheetView>
  </sheetViews>
  <sheetFormatPr defaultRowHeight="12.75" x14ac:dyDescent="0.2"/>
  <cols>
    <col min="1" max="1" width="4.625" style="38" customWidth="1"/>
    <col min="2" max="2" width="4.75" style="39" customWidth="1"/>
    <col min="3" max="3" width="18.625" style="39" customWidth="1"/>
    <col min="4" max="4" width="18" style="39" customWidth="1"/>
    <col min="5" max="5" width="16.5" style="39" bestFit="1" customWidth="1"/>
    <col min="6" max="6" width="16.75" style="40" customWidth="1"/>
    <col min="7" max="7" width="7.375" style="40" customWidth="1"/>
  </cols>
  <sheetData>
    <row r="1" spans="1:7" ht="24" customHeight="1" x14ac:dyDescent="0.2">
      <c r="A1" s="9"/>
      <c r="B1" s="9"/>
      <c r="C1" s="27"/>
      <c r="D1" s="27"/>
      <c r="E1" s="28"/>
      <c r="F1" s="29"/>
      <c r="G1" s="45" t="s">
        <v>114</v>
      </c>
    </row>
    <row r="2" spans="1:7" ht="24" customHeight="1" x14ac:dyDescent="0.2">
      <c r="A2" s="30"/>
      <c r="B2" s="30"/>
      <c r="C2" s="31"/>
      <c r="D2" s="199" t="s">
        <v>112</v>
      </c>
      <c r="E2" s="199"/>
      <c r="F2" s="199"/>
      <c r="G2" s="199"/>
    </row>
    <row r="3" spans="1:7" ht="25.5" x14ac:dyDescent="0.2">
      <c r="A3" s="33"/>
      <c r="B3" s="33"/>
      <c r="C3" s="33"/>
      <c r="D3" s="199"/>
      <c r="E3" s="199"/>
      <c r="F3" s="199"/>
      <c r="G3" s="199"/>
    </row>
    <row r="4" spans="1:7" ht="25.5" x14ac:dyDescent="0.2">
      <c r="A4" s="33"/>
      <c r="B4" s="33"/>
      <c r="C4" s="33"/>
      <c r="D4" s="33"/>
      <c r="E4" s="32"/>
      <c r="F4" s="32"/>
      <c r="G4" s="191" t="s">
        <v>113</v>
      </c>
    </row>
    <row r="5" spans="1:7" s="43" customFormat="1" ht="13.5" customHeight="1" thickBot="1" x14ac:dyDescent="0.25">
      <c r="A5" s="51"/>
      <c r="B5" s="51"/>
      <c r="C5" s="51"/>
      <c r="D5" s="51"/>
      <c r="E5" s="52"/>
      <c r="F5" s="52"/>
      <c r="G5" s="52"/>
    </row>
    <row r="6" spans="1:7" s="37" customFormat="1" ht="19.5" customHeight="1" thickBot="1" x14ac:dyDescent="0.25">
      <c r="A6" s="207" t="s">
        <v>49</v>
      </c>
      <c r="B6" s="208"/>
      <c r="C6" s="208"/>
      <c r="D6" s="208"/>
      <c r="E6" s="208"/>
      <c r="F6" s="209"/>
      <c r="G6" s="50"/>
    </row>
    <row r="7" spans="1:7" ht="24" customHeight="1" thickBot="1" x14ac:dyDescent="0.25">
      <c r="A7" s="34" t="s">
        <v>18</v>
      </c>
      <c r="B7" s="204" t="s">
        <v>19</v>
      </c>
      <c r="C7" s="205"/>
      <c r="D7" s="206"/>
      <c r="E7" s="35" t="s">
        <v>20</v>
      </c>
      <c r="F7" s="35" t="s">
        <v>0</v>
      </c>
      <c r="G7" s="36" t="s">
        <v>3</v>
      </c>
    </row>
    <row r="8" spans="1:7" s="37" customFormat="1" ht="20.100000000000001" customHeight="1" x14ac:dyDescent="0.2">
      <c r="A8" s="166">
        <v>1</v>
      </c>
      <c r="B8" s="167"/>
      <c r="C8" s="192" t="s">
        <v>41</v>
      </c>
      <c r="D8" s="168"/>
      <c r="E8" s="169" t="s">
        <v>21</v>
      </c>
      <c r="F8" s="170"/>
      <c r="G8" s="171"/>
    </row>
    <row r="9" spans="1:7" s="37" customFormat="1" ht="12.75" customHeight="1" x14ac:dyDescent="0.2">
      <c r="A9" s="172"/>
      <c r="B9" s="173"/>
      <c r="C9" s="173"/>
      <c r="D9" s="174"/>
      <c r="E9" s="175"/>
      <c r="F9" s="176"/>
      <c r="G9" s="177"/>
    </row>
    <row r="10" spans="1:7" s="37" customFormat="1" ht="20.100000000000001" customHeight="1" x14ac:dyDescent="0.2">
      <c r="A10" s="172"/>
      <c r="B10" s="178">
        <v>7</v>
      </c>
      <c r="C10" s="179" t="s">
        <v>22</v>
      </c>
      <c r="D10" s="180" t="s">
        <v>23</v>
      </c>
      <c r="E10" s="175" t="s">
        <v>21</v>
      </c>
      <c r="F10" s="176" t="s">
        <v>24</v>
      </c>
      <c r="G10" s="177" t="s">
        <v>9</v>
      </c>
    </row>
    <row r="11" spans="1:7" s="37" customFormat="1" ht="20.100000000000001" customHeight="1" x14ac:dyDescent="0.2">
      <c r="A11" s="172"/>
      <c r="B11" s="178">
        <v>9</v>
      </c>
      <c r="C11" s="179" t="s">
        <v>40</v>
      </c>
      <c r="D11" s="180" t="s">
        <v>142</v>
      </c>
      <c r="E11" s="175" t="s">
        <v>21</v>
      </c>
      <c r="F11" s="176" t="s">
        <v>35</v>
      </c>
      <c r="G11" s="177" t="s">
        <v>9</v>
      </c>
    </row>
    <row r="12" spans="1:7" s="37" customFormat="1" ht="20.100000000000001" customHeight="1" thickBot="1" x14ac:dyDescent="0.25">
      <c r="A12" s="181"/>
      <c r="B12" s="182"/>
      <c r="C12" s="183"/>
      <c r="D12" s="184"/>
      <c r="E12" s="185"/>
      <c r="F12" s="186"/>
      <c r="G12" s="187"/>
    </row>
    <row r="13" spans="1:7" s="37" customFormat="1" ht="20.100000000000001" customHeight="1" x14ac:dyDescent="0.2">
      <c r="A13" s="166">
        <v>2</v>
      </c>
      <c r="B13" s="167"/>
      <c r="C13" s="192" t="s">
        <v>45</v>
      </c>
      <c r="D13" s="168"/>
      <c r="E13" s="169" t="s">
        <v>25</v>
      </c>
      <c r="F13" s="170"/>
      <c r="G13" s="171"/>
    </row>
    <row r="14" spans="1:7" s="37" customFormat="1" ht="12.75" customHeight="1" x14ac:dyDescent="0.2">
      <c r="A14" s="172"/>
      <c r="B14" s="173"/>
      <c r="C14" s="173"/>
      <c r="D14" s="174"/>
      <c r="E14" s="175"/>
      <c r="F14" s="176"/>
      <c r="G14" s="177"/>
    </row>
    <row r="15" spans="1:7" s="37" customFormat="1" ht="20.100000000000001" customHeight="1" x14ac:dyDescent="0.2">
      <c r="A15" s="172"/>
      <c r="B15" s="178">
        <v>5</v>
      </c>
      <c r="C15" s="179" t="s">
        <v>103</v>
      </c>
      <c r="D15" s="180" t="s">
        <v>104</v>
      </c>
      <c r="E15" s="175" t="s">
        <v>25</v>
      </c>
      <c r="F15" s="176" t="s">
        <v>16</v>
      </c>
      <c r="G15" s="177" t="s">
        <v>90</v>
      </c>
    </row>
    <row r="16" spans="1:7" s="37" customFormat="1" ht="20.100000000000001" customHeight="1" x14ac:dyDescent="0.2">
      <c r="A16" s="172"/>
      <c r="B16" s="178">
        <v>11</v>
      </c>
      <c r="C16" s="179" t="s">
        <v>46</v>
      </c>
      <c r="D16" s="180" t="s">
        <v>26</v>
      </c>
      <c r="E16" s="175" t="s">
        <v>25</v>
      </c>
      <c r="F16" s="176" t="s">
        <v>13</v>
      </c>
      <c r="G16" s="177" t="s">
        <v>10</v>
      </c>
    </row>
    <row r="17" spans="1:7" s="37" customFormat="1" ht="20.100000000000001" customHeight="1" thickBot="1" x14ac:dyDescent="0.25">
      <c r="A17" s="181"/>
      <c r="B17" s="182">
        <v>13</v>
      </c>
      <c r="C17" s="183" t="s">
        <v>47</v>
      </c>
      <c r="D17" s="184" t="s">
        <v>48</v>
      </c>
      <c r="E17" s="185" t="s">
        <v>25</v>
      </c>
      <c r="F17" s="186" t="s">
        <v>11</v>
      </c>
      <c r="G17" s="187" t="s">
        <v>10</v>
      </c>
    </row>
  </sheetData>
  <mergeCells count="3">
    <mergeCell ref="B7:D7"/>
    <mergeCell ref="D2:G3"/>
    <mergeCell ref="A6:F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9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H13" sqref="H13"/>
    </sheetView>
  </sheetViews>
  <sheetFormatPr defaultRowHeight="12.75" x14ac:dyDescent="0.2"/>
  <cols>
    <col min="1" max="1" width="6.375" style="3" customWidth="1"/>
    <col min="2" max="2" width="24.25" style="4" customWidth="1"/>
    <col min="3" max="3" width="16.625" style="4" bestFit="1" customWidth="1"/>
    <col min="4" max="4" width="15.25" style="4" customWidth="1"/>
    <col min="5" max="5" width="8.75" style="4" customWidth="1"/>
    <col min="6" max="6" width="10" style="5" customWidth="1"/>
  </cols>
  <sheetData>
    <row r="1" spans="1:7" ht="29.25" customHeight="1" x14ac:dyDescent="0.2">
      <c r="A1" s="9"/>
      <c r="B1" s="9"/>
      <c r="C1" s="57"/>
      <c r="D1" s="57"/>
      <c r="F1" s="45" t="s">
        <v>114</v>
      </c>
    </row>
    <row r="2" spans="1:7" ht="41.25" customHeight="1" x14ac:dyDescent="0.2">
      <c r="A2" s="9"/>
      <c r="B2" s="9"/>
      <c r="C2" s="199" t="s">
        <v>112</v>
      </c>
      <c r="D2" s="199"/>
      <c r="E2" s="199"/>
      <c r="F2" s="199"/>
    </row>
    <row r="3" spans="1:7" ht="21" x14ac:dyDescent="0.2">
      <c r="A3" s="58"/>
      <c r="B3" s="58"/>
      <c r="C3" s="59"/>
      <c r="D3" s="27"/>
      <c r="E3" s="56"/>
      <c r="F3" s="191" t="s">
        <v>113</v>
      </c>
    </row>
    <row r="4" spans="1:7" s="37" customFormat="1" ht="29.25" customHeight="1" x14ac:dyDescent="0.2">
      <c r="A4" s="210" t="s">
        <v>54</v>
      </c>
      <c r="B4" s="211"/>
      <c r="C4" s="211"/>
      <c r="D4" s="212"/>
      <c r="E4" s="213">
        <v>0.49027777777777781</v>
      </c>
      <c r="F4" s="214"/>
    </row>
    <row r="5" spans="1:7" s="1" customFormat="1" ht="21" x14ac:dyDescent="0.2">
      <c r="A5" s="60" t="s">
        <v>55</v>
      </c>
      <c r="B5" s="61" t="s">
        <v>2</v>
      </c>
      <c r="C5" s="62" t="s">
        <v>20</v>
      </c>
      <c r="D5" s="62" t="s">
        <v>0</v>
      </c>
      <c r="E5" s="63" t="s">
        <v>56</v>
      </c>
      <c r="F5" s="63" t="s">
        <v>57</v>
      </c>
    </row>
    <row r="6" spans="1:7" s="2" customFormat="1" ht="25.5" x14ac:dyDescent="0.2">
      <c r="A6" s="53" t="s">
        <v>127</v>
      </c>
      <c r="B6" s="54" t="s">
        <v>52</v>
      </c>
      <c r="C6" s="54" t="s">
        <v>8</v>
      </c>
      <c r="D6" s="54" t="s">
        <v>102</v>
      </c>
      <c r="E6" s="54"/>
      <c r="F6" s="193">
        <v>0.49652777777777773</v>
      </c>
    </row>
    <row r="7" spans="1:7" s="2" customFormat="1" ht="25.5" x14ac:dyDescent="0.2">
      <c r="A7" s="53" t="s">
        <v>128</v>
      </c>
      <c r="B7" s="54" t="s">
        <v>136</v>
      </c>
      <c r="C7" s="54" t="s">
        <v>6</v>
      </c>
      <c r="D7" s="54" t="s">
        <v>101</v>
      </c>
      <c r="E7" s="54"/>
      <c r="F7" s="193">
        <v>0.4993055555555555</v>
      </c>
    </row>
    <row r="8" spans="1:7" s="2" customFormat="1" ht="25.5" x14ac:dyDescent="0.2">
      <c r="A8" s="53" t="s">
        <v>129</v>
      </c>
      <c r="B8" s="54" t="s">
        <v>125</v>
      </c>
      <c r="C8" s="54" t="s">
        <v>6</v>
      </c>
      <c r="D8" s="54" t="s">
        <v>105</v>
      </c>
      <c r="E8" s="54"/>
      <c r="F8" s="193">
        <v>0.50069444444444444</v>
      </c>
    </row>
    <row r="9" spans="1:7" s="2" customFormat="1" ht="25.5" x14ac:dyDescent="0.2">
      <c r="A9" s="53" t="s">
        <v>126</v>
      </c>
      <c r="B9" s="54" t="s">
        <v>94</v>
      </c>
      <c r="C9" s="54" t="s">
        <v>6</v>
      </c>
      <c r="D9" s="54" t="s">
        <v>16</v>
      </c>
      <c r="E9" s="54"/>
      <c r="F9" s="193">
        <v>0.50208333333333333</v>
      </c>
    </row>
    <row r="10" spans="1:7" s="2" customFormat="1" ht="25.5" x14ac:dyDescent="0.2">
      <c r="A10" s="46">
        <v>1</v>
      </c>
      <c r="B10" s="22" t="s">
        <v>4</v>
      </c>
      <c r="C10" s="23" t="s">
        <v>43</v>
      </c>
      <c r="D10" s="24" t="s">
        <v>33</v>
      </c>
      <c r="E10" s="25" t="s">
        <v>90</v>
      </c>
      <c r="F10" s="165">
        <v>0.50694444444444442</v>
      </c>
    </row>
    <row r="11" spans="1:7" s="2" customFormat="1" ht="25.5" x14ac:dyDescent="0.2">
      <c r="A11" s="46">
        <v>5</v>
      </c>
      <c r="B11" s="22" t="s">
        <v>93</v>
      </c>
      <c r="C11" s="23" t="s">
        <v>6</v>
      </c>
      <c r="D11" s="24" t="s">
        <v>5</v>
      </c>
      <c r="E11" s="25" t="s">
        <v>90</v>
      </c>
      <c r="F11" s="165">
        <v>0.50763888888888886</v>
      </c>
    </row>
    <row r="12" spans="1:7" s="2" customFormat="1" ht="25.5" x14ac:dyDescent="0.2">
      <c r="A12" s="46">
        <v>4</v>
      </c>
      <c r="B12" s="22" t="s">
        <v>31</v>
      </c>
      <c r="C12" s="23" t="s">
        <v>6</v>
      </c>
      <c r="D12" s="24" t="s">
        <v>16</v>
      </c>
      <c r="E12" s="25" t="s">
        <v>90</v>
      </c>
      <c r="F12" s="165">
        <v>0.50833333333333297</v>
      </c>
    </row>
    <row r="13" spans="1:7" s="2" customFormat="1" ht="25.5" x14ac:dyDescent="0.2">
      <c r="A13" s="46">
        <v>2</v>
      </c>
      <c r="B13" s="22" t="s">
        <v>109</v>
      </c>
      <c r="C13" s="23" t="s">
        <v>6</v>
      </c>
      <c r="D13" s="24" t="s">
        <v>16</v>
      </c>
      <c r="E13" s="25" t="s">
        <v>90</v>
      </c>
      <c r="F13" s="165">
        <v>0.50902777777777797</v>
      </c>
    </row>
    <row r="14" spans="1:7" s="2" customFormat="1" ht="25.5" x14ac:dyDescent="0.2">
      <c r="A14" s="46">
        <v>3</v>
      </c>
      <c r="B14" s="22" t="s">
        <v>92</v>
      </c>
      <c r="C14" s="23" t="s">
        <v>6</v>
      </c>
      <c r="D14" s="24" t="s">
        <v>5</v>
      </c>
      <c r="E14" s="25" t="s">
        <v>90</v>
      </c>
      <c r="F14" s="165">
        <v>0.50972222222222197</v>
      </c>
      <c r="G14" s="8"/>
    </row>
    <row r="15" spans="1:7" s="2" customFormat="1" ht="25.5" x14ac:dyDescent="0.2">
      <c r="A15" s="46">
        <v>6</v>
      </c>
      <c r="B15" s="22" t="s">
        <v>130</v>
      </c>
      <c r="C15" s="23" t="s">
        <v>6</v>
      </c>
      <c r="D15" s="24" t="s">
        <v>131</v>
      </c>
      <c r="E15" s="25" t="s">
        <v>90</v>
      </c>
      <c r="F15" s="165">
        <v>0.51041666666666696</v>
      </c>
    </row>
    <row r="16" spans="1:7" s="2" customFormat="1" ht="25.5" x14ac:dyDescent="0.2">
      <c r="A16" s="46">
        <v>7</v>
      </c>
      <c r="B16" s="22" t="s">
        <v>7</v>
      </c>
      <c r="C16" s="23" t="s">
        <v>8</v>
      </c>
      <c r="D16" s="24" t="s">
        <v>24</v>
      </c>
      <c r="E16" s="25" t="s">
        <v>9</v>
      </c>
      <c r="F16" s="165">
        <v>0.51111111111111096</v>
      </c>
    </row>
    <row r="17" spans="1:13" s="20" customFormat="1" ht="25.5" x14ac:dyDescent="0.2">
      <c r="A17" s="46">
        <v>10</v>
      </c>
      <c r="B17" s="22" t="s">
        <v>106</v>
      </c>
      <c r="C17" s="23" t="s">
        <v>6</v>
      </c>
      <c r="D17" s="24" t="s">
        <v>107</v>
      </c>
      <c r="E17" s="25" t="s">
        <v>9</v>
      </c>
      <c r="F17" s="165">
        <v>0.51180555555555596</v>
      </c>
      <c r="G17" s="2"/>
      <c r="H17" s="2"/>
      <c r="I17" s="2"/>
      <c r="J17" s="2"/>
      <c r="K17" s="2"/>
      <c r="L17" s="2"/>
      <c r="M17" s="2"/>
    </row>
    <row r="18" spans="1:13" s="2" customFormat="1" ht="25.5" x14ac:dyDescent="0.2">
      <c r="A18" s="46">
        <v>9</v>
      </c>
      <c r="B18" s="22" t="s">
        <v>133</v>
      </c>
      <c r="C18" s="23" t="s">
        <v>34</v>
      </c>
      <c r="D18" s="24" t="s">
        <v>35</v>
      </c>
      <c r="E18" s="25" t="s">
        <v>9</v>
      </c>
      <c r="F18" s="165">
        <v>0.51249999999999996</v>
      </c>
    </row>
    <row r="19" spans="1:13" s="20" customFormat="1" ht="25.5" x14ac:dyDescent="0.2">
      <c r="A19" s="46">
        <v>11</v>
      </c>
      <c r="B19" s="22" t="s">
        <v>50</v>
      </c>
      <c r="C19" s="23" t="s">
        <v>6</v>
      </c>
      <c r="D19" s="24" t="s">
        <v>13</v>
      </c>
      <c r="E19" s="25" t="s">
        <v>10</v>
      </c>
      <c r="F19" s="165">
        <v>0.51319444444444395</v>
      </c>
      <c r="G19" s="8"/>
      <c r="H19" s="2"/>
      <c r="I19" s="2"/>
      <c r="J19" s="2"/>
      <c r="K19" s="2"/>
      <c r="L19" s="2"/>
      <c r="M19" s="2"/>
    </row>
    <row r="20" spans="1:13" s="20" customFormat="1" ht="25.5" x14ac:dyDescent="0.2">
      <c r="A20" s="46">
        <v>12</v>
      </c>
      <c r="B20" s="22" t="s">
        <v>53</v>
      </c>
      <c r="C20" s="23" t="s">
        <v>6</v>
      </c>
      <c r="D20" s="24" t="s">
        <v>12</v>
      </c>
      <c r="E20" s="25" t="s">
        <v>10</v>
      </c>
      <c r="F20" s="165">
        <v>0.51388888888888895</v>
      </c>
      <c r="G20" s="2"/>
      <c r="H20" s="2"/>
      <c r="I20" s="2"/>
      <c r="J20" s="2"/>
      <c r="K20" s="2"/>
      <c r="L20" s="2"/>
      <c r="M20" s="2"/>
    </row>
    <row r="21" spans="1:13" s="20" customFormat="1" ht="25.5" x14ac:dyDescent="0.2">
      <c r="A21" s="46">
        <v>13</v>
      </c>
      <c r="B21" s="22" t="s">
        <v>38</v>
      </c>
      <c r="C21" s="23" t="s">
        <v>6</v>
      </c>
      <c r="D21" s="24" t="s">
        <v>11</v>
      </c>
      <c r="E21" s="25" t="s">
        <v>10</v>
      </c>
      <c r="F21" s="165">
        <v>0.51458333333333295</v>
      </c>
      <c r="G21" s="2"/>
      <c r="H21" s="2"/>
      <c r="I21" s="2"/>
      <c r="J21" s="2"/>
      <c r="K21" s="2"/>
      <c r="L21" s="2"/>
      <c r="M21" s="2"/>
    </row>
    <row r="22" spans="1:13" s="2" customFormat="1" ht="25.5" x14ac:dyDescent="0.2">
      <c r="A22" s="46">
        <v>15</v>
      </c>
      <c r="B22" s="22" t="s">
        <v>95</v>
      </c>
      <c r="C22" s="22" t="s">
        <v>6</v>
      </c>
      <c r="D22" s="22" t="s">
        <v>100</v>
      </c>
      <c r="E22" s="190" t="s">
        <v>10</v>
      </c>
      <c r="F22" s="165">
        <v>0.51527777777777795</v>
      </c>
    </row>
  </sheetData>
  <mergeCells count="3">
    <mergeCell ref="C2:F2"/>
    <mergeCell ref="A4:D4"/>
    <mergeCell ref="E4:F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O18" sqref="O18"/>
    </sheetView>
  </sheetViews>
  <sheetFormatPr defaultRowHeight="12.75" x14ac:dyDescent="0.2"/>
  <cols>
    <col min="1" max="1" width="3.125" style="64" customWidth="1"/>
    <col min="2" max="2" width="4.875" style="86" customWidth="1"/>
    <col min="3" max="3" width="19.375" style="64" bestFit="1" customWidth="1"/>
    <col min="4" max="4" width="14.625" style="64" bestFit="1" customWidth="1"/>
    <col min="5" max="5" width="12.875" style="64" customWidth="1"/>
    <col min="6" max="6" width="6.25" style="64" customWidth="1"/>
    <col min="7" max="7" width="6.75" style="64" customWidth="1"/>
    <col min="8" max="8" width="5.125" style="87" customWidth="1"/>
    <col min="9" max="10" width="7.5" style="64" customWidth="1"/>
  </cols>
  <sheetData>
    <row r="1" spans="1:10" ht="25.5" x14ac:dyDescent="0.2">
      <c r="B1" s="33"/>
      <c r="C1" s="33"/>
      <c r="D1" s="33"/>
      <c r="E1" s="33"/>
      <c r="F1" s="33"/>
      <c r="G1" s="33"/>
      <c r="H1" s="33"/>
      <c r="I1" s="33"/>
      <c r="J1" s="45" t="s">
        <v>114</v>
      </c>
    </row>
    <row r="2" spans="1:10" ht="48" customHeight="1" x14ac:dyDescent="0.2">
      <c r="B2" s="65"/>
      <c r="C2" s="65"/>
      <c r="D2" s="221" t="s">
        <v>112</v>
      </c>
      <c r="E2" s="221"/>
      <c r="F2" s="221"/>
      <c r="G2" s="221"/>
      <c r="H2" s="221"/>
      <c r="I2" s="221"/>
      <c r="J2" s="221"/>
    </row>
    <row r="3" spans="1:10" ht="27" thickBot="1" x14ac:dyDescent="0.25">
      <c r="B3" s="66"/>
      <c r="C3" s="66"/>
      <c r="D3" s="66"/>
      <c r="E3" s="66"/>
      <c r="F3" s="66"/>
      <c r="G3" s="66"/>
      <c r="H3" s="66"/>
      <c r="I3" s="66"/>
      <c r="J3" s="191" t="s">
        <v>113</v>
      </c>
    </row>
    <row r="4" spans="1:10" ht="20.25" customHeight="1" x14ac:dyDescent="0.2">
      <c r="A4" s="222" t="s">
        <v>58</v>
      </c>
      <c r="B4" s="223"/>
      <c r="C4" s="224"/>
      <c r="D4" s="228" t="s">
        <v>115</v>
      </c>
      <c r="E4" s="229"/>
      <c r="F4" s="229"/>
      <c r="G4" s="229"/>
      <c r="H4" s="230"/>
      <c r="I4" s="67">
        <v>7.1</v>
      </c>
      <c r="J4" s="68" t="s">
        <v>59</v>
      </c>
    </row>
    <row r="5" spans="1:10" ht="20.25" customHeight="1" thickBot="1" x14ac:dyDescent="0.25">
      <c r="A5" s="225"/>
      <c r="B5" s="226"/>
      <c r="C5" s="227"/>
      <c r="D5" s="231"/>
      <c r="E5" s="232"/>
      <c r="F5" s="232"/>
      <c r="G5" s="232"/>
      <c r="H5" s="233"/>
      <c r="I5" s="234" t="s">
        <v>60</v>
      </c>
      <c r="J5" s="235"/>
    </row>
    <row r="6" spans="1:10" s="1" customFormat="1" x14ac:dyDescent="0.15">
      <c r="A6" s="236" t="s">
        <v>61</v>
      </c>
      <c r="B6" s="238" t="s">
        <v>62</v>
      </c>
      <c r="C6" s="69" t="s">
        <v>63</v>
      </c>
      <c r="D6" s="240" t="s">
        <v>20</v>
      </c>
      <c r="E6" s="240" t="s">
        <v>0</v>
      </c>
      <c r="F6" s="242" t="s">
        <v>51</v>
      </c>
      <c r="G6" s="244" t="s">
        <v>64</v>
      </c>
      <c r="H6" s="215" t="s">
        <v>65</v>
      </c>
      <c r="I6" s="217" t="s">
        <v>66</v>
      </c>
      <c r="J6" s="218"/>
    </row>
    <row r="7" spans="1:10" s="1" customFormat="1" ht="13.5" thickBot="1" x14ac:dyDescent="0.25">
      <c r="A7" s="237"/>
      <c r="B7" s="239"/>
      <c r="C7" s="70" t="s">
        <v>67</v>
      </c>
      <c r="D7" s="241"/>
      <c r="E7" s="241"/>
      <c r="F7" s="243"/>
      <c r="G7" s="245"/>
      <c r="H7" s="216"/>
      <c r="I7" s="71" t="s">
        <v>68</v>
      </c>
      <c r="J7" s="72" t="s">
        <v>69</v>
      </c>
    </row>
    <row r="8" spans="1:10" s="81" customFormat="1" ht="27.75" customHeight="1" x14ac:dyDescent="0.2">
      <c r="A8" s="73">
        <v>1</v>
      </c>
      <c r="B8" s="74">
        <v>5</v>
      </c>
      <c r="C8" s="75" t="s">
        <v>93</v>
      </c>
      <c r="D8" s="75" t="s">
        <v>6</v>
      </c>
      <c r="E8" s="75" t="s">
        <v>5</v>
      </c>
      <c r="F8" s="76" t="s">
        <v>90</v>
      </c>
      <c r="G8" s="77">
        <v>2.3171296296295996E-3</v>
      </c>
      <c r="H8" s="78">
        <f t="shared" ref="H8:H17" si="0">PRODUCT(I$4/G8/24)</f>
        <v>127.67232767232933</v>
      </c>
      <c r="I8" s="79" t="s">
        <v>70</v>
      </c>
      <c r="J8" s="80" t="s">
        <v>70</v>
      </c>
    </row>
    <row r="9" spans="1:10" s="81" customFormat="1" ht="27.75" customHeight="1" x14ac:dyDescent="0.2">
      <c r="A9" s="73">
        <v>2</v>
      </c>
      <c r="B9" s="74">
        <v>3</v>
      </c>
      <c r="C9" s="75" t="s">
        <v>92</v>
      </c>
      <c r="D9" s="75" t="s">
        <v>6</v>
      </c>
      <c r="E9" s="75" t="s">
        <v>5</v>
      </c>
      <c r="F9" s="76" t="s">
        <v>90</v>
      </c>
      <c r="G9" s="82">
        <v>2.3425925925926183E-3</v>
      </c>
      <c r="H9" s="83">
        <f t="shared" si="0"/>
        <v>126.28458498023576</v>
      </c>
      <c r="I9" s="84">
        <f t="shared" ref="I9:I17" si="1">SUM(G9) - (G$8)</f>
        <v>2.5462962963018754E-5</v>
      </c>
      <c r="J9" s="85">
        <f t="shared" ref="J9:J16" si="2">SUM(G9) - (G8)</f>
        <v>2.5462962963018754E-5</v>
      </c>
    </row>
    <row r="10" spans="1:10" s="81" customFormat="1" ht="27.75" customHeight="1" x14ac:dyDescent="0.2">
      <c r="A10" s="73">
        <v>3</v>
      </c>
      <c r="B10" s="74">
        <v>1</v>
      </c>
      <c r="C10" s="75" t="s">
        <v>4</v>
      </c>
      <c r="D10" s="75" t="s">
        <v>43</v>
      </c>
      <c r="E10" s="75" t="s">
        <v>33</v>
      </c>
      <c r="F10" s="76" t="s">
        <v>90</v>
      </c>
      <c r="G10" s="82">
        <v>2.4039351851852242E-3</v>
      </c>
      <c r="H10" s="83">
        <f t="shared" si="0"/>
        <v>123.06210881078277</v>
      </c>
      <c r="I10" s="84">
        <f t="shared" si="1"/>
        <v>8.6805555555624636E-5</v>
      </c>
      <c r="J10" s="85">
        <f t="shared" si="2"/>
        <v>6.1342592592605882E-5</v>
      </c>
    </row>
    <row r="11" spans="1:10" s="81" customFormat="1" ht="27.75" customHeight="1" x14ac:dyDescent="0.2">
      <c r="A11" s="73">
        <v>4</v>
      </c>
      <c r="B11" s="74">
        <v>2</v>
      </c>
      <c r="C11" s="75" t="s">
        <v>109</v>
      </c>
      <c r="D11" s="75" t="s">
        <v>6</v>
      </c>
      <c r="E11" s="75" t="s">
        <v>16</v>
      </c>
      <c r="F11" s="76" t="s">
        <v>90</v>
      </c>
      <c r="G11" s="82">
        <v>2.410879629629159E-3</v>
      </c>
      <c r="H11" s="83">
        <f t="shared" si="0"/>
        <v>122.70763322133935</v>
      </c>
      <c r="I11" s="84">
        <f t="shared" si="1"/>
        <v>9.3749999999559464E-5</v>
      </c>
      <c r="J11" s="85">
        <f t="shared" si="2"/>
        <v>6.9444444439348274E-6</v>
      </c>
    </row>
    <row r="12" spans="1:10" s="81" customFormat="1" ht="27.75" customHeight="1" x14ac:dyDescent="0.2">
      <c r="A12" s="73">
        <v>5</v>
      </c>
      <c r="B12" s="74">
        <v>4</v>
      </c>
      <c r="C12" s="75" t="s">
        <v>31</v>
      </c>
      <c r="D12" s="75" t="s">
        <v>6</v>
      </c>
      <c r="E12" s="75" t="s">
        <v>16</v>
      </c>
      <c r="F12" s="76" t="s">
        <v>90</v>
      </c>
      <c r="G12" s="82">
        <v>2.4629629629630001E-3</v>
      </c>
      <c r="H12" s="83">
        <f t="shared" si="0"/>
        <v>120.11278195488541</v>
      </c>
      <c r="I12" s="84">
        <f t="shared" si="1"/>
        <v>1.4583333333340054E-4</v>
      </c>
      <c r="J12" s="85">
        <f t="shared" si="2"/>
        <v>5.2083333333841075E-5</v>
      </c>
    </row>
    <row r="13" spans="1:10" s="81" customFormat="1" ht="27.75" customHeight="1" x14ac:dyDescent="0.2">
      <c r="A13" s="73">
        <v>6</v>
      </c>
      <c r="B13" s="74">
        <v>7</v>
      </c>
      <c r="C13" s="75" t="s">
        <v>7</v>
      </c>
      <c r="D13" s="75" t="s">
        <v>8</v>
      </c>
      <c r="E13" s="75" t="s">
        <v>24</v>
      </c>
      <c r="F13" s="76" t="s">
        <v>9</v>
      </c>
      <c r="G13" s="82">
        <v>2.6481481481480662E-3</v>
      </c>
      <c r="H13" s="83">
        <f t="shared" si="0"/>
        <v>111.71328671329017</v>
      </c>
      <c r="I13" s="84">
        <f t="shared" si="1"/>
        <v>3.3101851851846664E-4</v>
      </c>
      <c r="J13" s="85">
        <f t="shared" si="2"/>
        <v>1.851851851850661E-4</v>
      </c>
    </row>
    <row r="14" spans="1:10" s="81" customFormat="1" ht="27.75" customHeight="1" x14ac:dyDescent="0.2">
      <c r="A14" s="73">
        <v>7</v>
      </c>
      <c r="B14" s="74">
        <v>6</v>
      </c>
      <c r="C14" s="75" t="s">
        <v>130</v>
      </c>
      <c r="D14" s="75" t="s">
        <v>6</v>
      </c>
      <c r="E14" s="75" t="s">
        <v>131</v>
      </c>
      <c r="F14" s="76" t="s">
        <v>90</v>
      </c>
      <c r="G14" s="82">
        <v>2.6550925925930002E-3</v>
      </c>
      <c r="H14" s="83">
        <f t="shared" si="0"/>
        <v>111.42109851785561</v>
      </c>
      <c r="I14" s="84">
        <f t="shared" si="1"/>
        <v>3.3796296296340067E-4</v>
      </c>
      <c r="J14" s="85">
        <f t="shared" si="2"/>
        <v>6.9444444449340281E-6</v>
      </c>
    </row>
    <row r="15" spans="1:10" s="81" customFormat="1" ht="27.75" customHeight="1" x14ac:dyDescent="0.2">
      <c r="A15" s="73">
        <v>8</v>
      </c>
      <c r="B15" s="74">
        <v>9</v>
      </c>
      <c r="C15" s="75" t="s">
        <v>133</v>
      </c>
      <c r="D15" s="75" t="s">
        <v>34</v>
      </c>
      <c r="E15" s="75" t="s">
        <v>35</v>
      </c>
      <c r="F15" s="76" t="s">
        <v>9</v>
      </c>
      <c r="G15" s="82">
        <v>2.6851851851850128E-3</v>
      </c>
      <c r="H15" s="83">
        <f t="shared" si="0"/>
        <v>110.17241379311052</v>
      </c>
      <c r="I15" s="84">
        <f t="shared" si="1"/>
        <v>3.6805555555541325E-4</v>
      </c>
      <c r="J15" s="85">
        <f t="shared" si="2"/>
        <v>3.0092592592012579E-5</v>
      </c>
    </row>
    <row r="16" spans="1:10" s="81" customFormat="1" ht="27.75" customHeight="1" x14ac:dyDescent="0.2">
      <c r="A16" s="73">
        <v>9</v>
      </c>
      <c r="B16" s="74">
        <v>10</v>
      </c>
      <c r="C16" s="75" t="s">
        <v>106</v>
      </c>
      <c r="D16" s="75" t="s">
        <v>6</v>
      </c>
      <c r="E16" s="75" t="s">
        <v>107</v>
      </c>
      <c r="F16" s="76" t="s">
        <v>9</v>
      </c>
      <c r="G16" s="82">
        <v>2.8460648148151968E-3</v>
      </c>
      <c r="H16" s="83">
        <f t="shared" si="0"/>
        <v>103.94469296460581</v>
      </c>
      <c r="I16" s="84">
        <f t="shared" si="1"/>
        <v>5.2893518518559723E-4</v>
      </c>
      <c r="J16" s="85">
        <f t="shared" si="2"/>
        <v>1.6087962963018398E-4</v>
      </c>
    </row>
    <row r="17" spans="1:10" s="81" customFormat="1" ht="27.75" customHeight="1" x14ac:dyDescent="0.2">
      <c r="A17" s="73">
        <v>11</v>
      </c>
      <c r="B17" s="74">
        <v>12</v>
      </c>
      <c r="C17" s="75" t="s">
        <v>53</v>
      </c>
      <c r="D17" s="75" t="s">
        <v>6</v>
      </c>
      <c r="E17" s="75" t="s">
        <v>12</v>
      </c>
      <c r="F17" s="76" t="s">
        <v>10</v>
      </c>
      <c r="G17" s="82">
        <v>3.0115740740737085E-3</v>
      </c>
      <c r="H17" s="83">
        <f t="shared" si="0"/>
        <v>98.23212913144927</v>
      </c>
      <c r="I17" s="84">
        <f t="shared" si="1"/>
        <v>6.9444444444410891E-4</v>
      </c>
      <c r="J17" s="85">
        <f>SUM(G17) - (G20)</f>
        <v>3.0115740740737085E-3</v>
      </c>
    </row>
    <row r="18" spans="1:10" s="81" customFormat="1" ht="27.75" customHeight="1" x14ac:dyDescent="0.2">
      <c r="A18" s="73">
        <v>12</v>
      </c>
      <c r="B18" s="74">
        <v>13</v>
      </c>
      <c r="C18" s="75" t="s">
        <v>38</v>
      </c>
      <c r="D18" s="75" t="s">
        <v>6</v>
      </c>
      <c r="E18" s="75" t="s">
        <v>11</v>
      </c>
      <c r="F18" s="76" t="s">
        <v>10</v>
      </c>
      <c r="G18" s="82">
        <v>3.3067129629631431E-3</v>
      </c>
      <c r="H18" s="83">
        <f t="shared" ref="H18" si="3">PRODUCT(I$4/G18/24)</f>
        <v>89.464473223656299</v>
      </c>
      <c r="I18" s="84">
        <f t="shared" ref="I18" si="4">SUM(G18) - (G$8)</f>
        <v>9.8958333333354354E-4</v>
      </c>
      <c r="J18" s="85">
        <f t="shared" ref="J18" si="5">SUM(G18) - (G17)</f>
        <v>2.9513888888943463E-4</v>
      </c>
    </row>
    <row r="19" spans="1:10" s="81" customFormat="1" ht="27.75" customHeight="1" x14ac:dyDescent="0.2">
      <c r="A19" s="73">
        <v>13</v>
      </c>
      <c r="B19" s="74">
        <v>15</v>
      </c>
      <c r="C19" s="75" t="s">
        <v>95</v>
      </c>
      <c r="D19" s="75" t="s">
        <v>6</v>
      </c>
      <c r="E19" s="75" t="s">
        <v>100</v>
      </c>
      <c r="F19" s="76" t="s">
        <v>10</v>
      </c>
      <c r="G19" s="82">
        <v>3.4583333333328969E-3</v>
      </c>
      <c r="H19" s="83">
        <f t="shared" ref="H19:H21" si="6">PRODUCT(I$4/G19/24)</f>
        <v>85.542168674709572</v>
      </c>
      <c r="I19" s="84">
        <f t="shared" ref="I19:I21" si="7">SUM(G19) - (G$8)</f>
        <v>1.1412037037032974E-3</v>
      </c>
      <c r="J19" s="85">
        <f t="shared" ref="J19" si="8">SUM(G19) - (G18)</f>
        <v>1.5162037036975384E-4</v>
      </c>
    </row>
    <row r="20" spans="1:10" s="81" customFormat="1" ht="27.75" customHeight="1" x14ac:dyDescent="0.2">
      <c r="A20" s="73">
        <v>10</v>
      </c>
      <c r="B20" s="74">
        <v>11</v>
      </c>
      <c r="C20" s="75" t="s">
        <v>50</v>
      </c>
      <c r="D20" s="75" t="s">
        <v>6</v>
      </c>
      <c r="E20" s="75" t="s">
        <v>13</v>
      </c>
      <c r="F20" s="76" t="s">
        <v>10</v>
      </c>
      <c r="G20" s="82">
        <v>0</v>
      </c>
      <c r="H20" s="83" t="e">
        <f>PRODUCT(I$4/G20/24)</f>
        <v>#DIV/0!</v>
      </c>
      <c r="I20" s="84">
        <f>SUM(G20) - (G$8)</f>
        <v>-2.3171296296295996E-3</v>
      </c>
      <c r="J20" s="85">
        <f>SUM(G20) - (G16)</f>
        <v>-2.8460648148151968E-3</v>
      </c>
    </row>
    <row r="21" spans="1:10" s="81" customFormat="1" ht="27.75" hidden="1" customHeight="1" x14ac:dyDescent="0.2">
      <c r="A21" s="73">
        <v>14</v>
      </c>
      <c r="B21" s="74"/>
      <c r="C21" s="75"/>
      <c r="D21" s="75"/>
      <c r="E21" s="75"/>
      <c r="F21" s="76"/>
      <c r="G21" s="82"/>
      <c r="H21" s="83" t="e">
        <f t="shared" si="6"/>
        <v>#DIV/0!</v>
      </c>
      <c r="I21" s="84">
        <f t="shared" si="7"/>
        <v>-2.3171296296295996E-3</v>
      </c>
      <c r="J21" s="85">
        <f>SUM(G21) - (G19)</f>
        <v>-3.4583333333328969E-3</v>
      </c>
    </row>
    <row r="22" spans="1:10" s="81" customFormat="1" ht="27.75" hidden="1" customHeight="1" x14ac:dyDescent="0.2">
      <c r="A22" s="73">
        <v>15</v>
      </c>
      <c r="B22" s="74"/>
      <c r="C22" s="75"/>
      <c r="D22" s="75"/>
      <c r="E22" s="75"/>
      <c r="F22" s="76"/>
      <c r="G22" s="82"/>
      <c r="H22" s="83" t="e">
        <f t="shared" ref="H22:H27" si="9">PRODUCT(I$4/G22/24)</f>
        <v>#DIV/0!</v>
      </c>
      <c r="I22" s="84">
        <f t="shared" ref="I22:I27" si="10">SUM(G22) - (G$8)</f>
        <v>-2.3171296296295996E-3</v>
      </c>
      <c r="J22" s="85">
        <f t="shared" ref="J22:J27" si="11">SUM(G22) - (G21)</f>
        <v>0</v>
      </c>
    </row>
    <row r="23" spans="1:10" s="81" customFormat="1" ht="27.75" hidden="1" customHeight="1" x14ac:dyDescent="0.2">
      <c r="A23" s="73">
        <v>16</v>
      </c>
      <c r="B23" s="74"/>
      <c r="C23" s="75"/>
      <c r="D23" s="75"/>
      <c r="E23" s="75"/>
      <c r="F23" s="76"/>
      <c r="G23" s="82"/>
      <c r="H23" s="83" t="e">
        <f t="shared" si="9"/>
        <v>#DIV/0!</v>
      </c>
      <c r="I23" s="84">
        <f t="shared" si="10"/>
        <v>-2.3171296296295996E-3</v>
      </c>
      <c r="J23" s="85">
        <f t="shared" si="11"/>
        <v>0</v>
      </c>
    </row>
    <row r="24" spans="1:10" s="81" customFormat="1" ht="27.75" hidden="1" customHeight="1" x14ac:dyDescent="0.2">
      <c r="A24" s="73">
        <v>17</v>
      </c>
      <c r="B24" s="74"/>
      <c r="C24" s="75"/>
      <c r="D24" s="75"/>
      <c r="E24" s="75"/>
      <c r="F24" s="76"/>
      <c r="G24" s="82"/>
      <c r="H24" s="83" t="e">
        <f t="shared" si="9"/>
        <v>#DIV/0!</v>
      </c>
      <c r="I24" s="84">
        <f t="shared" si="10"/>
        <v>-2.3171296296295996E-3</v>
      </c>
      <c r="J24" s="85">
        <f t="shared" si="11"/>
        <v>0</v>
      </c>
    </row>
    <row r="25" spans="1:10" s="81" customFormat="1" ht="27.75" hidden="1" customHeight="1" x14ac:dyDescent="0.2">
      <c r="A25" s="73">
        <v>18</v>
      </c>
      <c r="B25" s="74"/>
      <c r="C25" s="75"/>
      <c r="D25" s="75"/>
      <c r="E25" s="75"/>
      <c r="F25" s="76"/>
      <c r="G25" s="82"/>
      <c r="H25" s="83" t="e">
        <f t="shared" si="9"/>
        <v>#DIV/0!</v>
      </c>
      <c r="I25" s="84">
        <f t="shared" si="10"/>
        <v>-2.3171296296295996E-3</v>
      </c>
      <c r="J25" s="85">
        <f t="shared" si="11"/>
        <v>0</v>
      </c>
    </row>
    <row r="26" spans="1:10" s="81" customFormat="1" ht="27.75" hidden="1" customHeight="1" x14ac:dyDescent="0.2">
      <c r="A26" s="73">
        <v>19</v>
      </c>
      <c r="B26" s="74"/>
      <c r="C26" s="75"/>
      <c r="D26" s="75"/>
      <c r="E26" s="75"/>
      <c r="F26" s="76"/>
      <c r="G26" s="82"/>
      <c r="H26" s="83" t="e">
        <f t="shared" si="9"/>
        <v>#DIV/0!</v>
      </c>
      <c r="I26" s="84">
        <f t="shared" si="10"/>
        <v>-2.3171296296295996E-3</v>
      </c>
      <c r="J26" s="85">
        <f t="shared" si="11"/>
        <v>0</v>
      </c>
    </row>
    <row r="27" spans="1:10" s="81" customFormat="1" ht="27.75" hidden="1" customHeight="1" x14ac:dyDescent="0.2">
      <c r="A27" s="73">
        <v>20</v>
      </c>
      <c r="B27" s="74"/>
      <c r="C27" s="75"/>
      <c r="D27" s="75"/>
      <c r="E27" s="75"/>
      <c r="F27" s="76"/>
      <c r="G27" s="82"/>
      <c r="H27" s="83" t="e">
        <f t="shared" si="9"/>
        <v>#DIV/0!</v>
      </c>
      <c r="I27" s="84">
        <f t="shared" si="10"/>
        <v>-2.3171296296295996E-3</v>
      </c>
      <c r="J27" s="85">
        <f t="shared" si="11"/>
        <v>0</v>
      </c>
    </row>
    <row r="29" spans="1:10" ht="13.5" thickBot="1" x14ac:dyDescent="0.25"/>
    <row r="30" spans="1:10" ht="29.25" customHeight="1" thickBot="1" x14ac:dyDescent="0.25">
      <c r="B30" s="13" t="s">
        <v>71</v>
      </c>
      <c r="C30" s="13"/>
      <c r="E30" s="13" t="s">
        <v>72</v>
      </c>
      <c r="F30" s="88"/>
      <c r="G30" s="88"/>
      <c r="I30" s="219">
        <v>0.54861111111111105</v>
      </c>
      <c r="J30" s="220"/>
    </row>
  </sheetData>
  <sortState ref="B8:G19">
    <sortCondition ref="G8:G19"/>
  </sortState>
  <mergeCells count="13">
    <mergeCell ref="H6:H7"/>
    <mergeCell ref="I6:J6"/>
    <mergeCell ref="I30:J30"/>
    <mergeCell ref="D2:J2"/>
    <mergeCell ref="A4:C5"/>
    <mergeCell ref="D4:H5"/>
    <mergeCell ref="I5:J5"/>
    <mergeCell ref="A6:A7"/>
    <mergeCell ref="B6:B7"/>
    <mergeCell ref="D6:D7"/>
    <mergeCell ref="E6:E7"/>
    <mergeCell ref="F6:F7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7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K10" sqref="K10"/>
    </sheetView>
  </sheetViews>
  <sheetFormatPr defaultRowHeight="12.75" x14ac:dyDescent="0.2"/>
  <cols>
    <col min="1" max="1" width="3.125" style="64" customWidth="1"/>
    <col min="2" max="2" width="4.875" style="86" customWidth="1"/>
    <col min="3" max="3" width="19.375" style="64" bestFit="1" customWidth="1"/>
    <col min="4" max="4" width="14.625" style="64" bestFit="1" customWidth="1"/>
    <col min="5" max="5" width="12.875" style="64" customWidth="1"/>
    <col min="6" max="6" width="6.25" style="64" customWidth="1"/>
    <col min="7" max="7" width="6.75" style="64" customWidth="1"/>
    <col min="8" max="8" width="5.125" style="87" customWidth="1"/>
    <col min="9" max="10" width="7.5" style="64" customWidth="1"/>
  </cols>
  <sheetData>
    <row r="1" spans="1:10" ht="25.5" x14ac:dyDescent="0.2">
      <c r="B1" s="33"/>
      <c r="C1" s="33"/>
      <c r="D1" s="33"/>
      <c r="E1" s="33"/>
      <c r="F1" s="33"/>
      <c r="G1" s="33"/>
      <c r="H1" s="33"/>
      <c r="I1" s="33"/>
      <c r="J1" s="45" t="s">
        <v>114</v>
      </c>
    </row>
    <row r="2" spans="1:10" ht="48" customHeight="1" x14ac:dyDescent="0.2">
      <c r="B2" s="65"/>
      <c r="C2" s="65"/>
      <c r="D2" s="221" t="s">
        <v>112</v>
      </c>
      <c r="E2" s="221"/>
      <c r="F2" s="221"/>
      <c r="G2" s="221"/>
      <c r="H2" s="221"/>
      <c r="I2" s="221"/>
      <c r="J2" s="221"/>
    </row>
    <row r="3" spans="1:10" ht="27" thickBot="1" x14ac:dyDescent="0.25">
      <c r="B3" s="66"/>
      <c r="C3" s="66"/>
      <c r="D3" s="66"/>
      <c r="E3" s="66"/>
      <c r="F3" s="66"/>
      <c r="G3" s="66"/>
      <c r="H3" s="66"/>
      <c r="I3" s="66"/>
      <c r="J3" s="191" t="s">
        <v>113</v>
      </c>
    </row>
    <row r="4" spans="1:10" ht="20.25" customHeight="1" x14ac:dyDescent="0.2">
      <c r="A4" s="222" t="s">
        <v>58</v>
      </c>
      <c r="B4" s="223"/>
      <c r="C4" s="224"/>
      <c r="D4" s="228" t="s">
        <v>116</v>
      </c>
      <c r="E4" s="229"/>
      <c r="F4" s="229"/>
      <c r="G4" s="229"/>
      <c r="H4" s="230"/>
      <c r="I4" s="67">
        <v>7.1</v>
      </c>
      <c r="J4" s="68" t="s">
        <v>59</v>
      </c>
    </row>
    <row r="5" spans="1:10" ht="20.25" customHeight="1" thickBot="1" x14ac:dyDescent="0.25">
      <c r="A5" s="225"/>
      <c r="B5" s="226"/>
      <c r="C5" s="227"/>
      <c r="D5" s="231"/>
      <c r="E5" s="232"/>
      <c r="F5" s="232"/>
      <c r="G5" s="232"/>
      <c r="H5" s="233"/>
      <c r="I5" s="234" t="s">
        <v>60</v>
      </c>
      <c r="J5" s="235"/>
    </row>
    <row r="6" spans="1:10" s="1" customFormat="1" x14ac:dyDescent="0.15">
      <c r="A6" s="236" t="s">
        <v>61</v>
      </c>
      <c r="B6" s="238" t="s">
        <v>62</v>
      </c>
      <c r="C6" s="69" t="s">
        <v>63</v>
      </c>
      <c r="D6" s="240" t="s">
        <v>20</v>
      </c>
      <c r="E6" s="240" t="s">
        <v>0</v>
      </c>
      <c r="F6" s="242" t="s">
        <v>51</v>
      </c>
      <c r="G6" s="244" t="s">
        <v>64</v>
      </c>
      <c r="H6" s="215" t="s">
        <v>65</v>
      </c>
      <c r="I6" s="217" t="s">
        <v>66</v>
      </c>
      <c r="J6" s="218"/>
    </row>
    <row r="7" spans="1:10" s="1" customFormat="1" ht="13.5" thickBot="1" x14ac:dyDescent="0.25">
      <c r="A7" s="237"/>
      <c r="B7" s="239"/>
      <c r="C7" s="70" t="s">
        <v>67</v>
      </c>
      <c r="D7" s="241"/>
      <c r="E7" s="241"/>
      <c r="F7" s="243"/>
      <c r="G7" s="245"/>
      <c r="H7" s="216"/>
      <c r="I7" s="71" t="s">
        <v>68</v>
      </c>
      <c r="J7" s="72" t="s">
        <v>69</v>
      </c>
    </row>
    <row r="8" spans="1:10" s="81" customFormat="1" ht="27.75" customHeight="1" x14ac:dyDescent="0.2">
      <c r="A8" s="73">
        <v>1</v>
      </c>
      <c r="B8" s="74">
        <v>5</v>
      </c>
      <c r="C8" s="75" t="s">
        <v>93</v>
      </c>
      <c r="D8" s="75" t="s">
        <v>6</v>
      </c>
      <c r="E8" s="75" t="s">
        <v>5</v>
      </c>
      <c r="F8" s="76" t="s">
        <v>90</v>
      </c>
      <c r="G8" s="77">
        <v>2.277777777777712E-3</v>
      </c>
      <c r="H8" s="78">
        <f t="shared" ref="H8:H19" si="0">PRODUCT(I$4/G8/24)</f>
        <v>129.87804878049155</v>
      </c>
      <c r="I8" s="79" t="s">
        <v>70</v>
      </c>
      <c r="J8" s="80" t="s">
        <v>70</v>
      </c>
    </row>
    <row r="9" spans="1:10" s="81" customFormat="1" ht="27.75" customHeight="1" x14ac:dyDescent="0.2">
      <c r="A9" s="73">
        <v>2</v>
      </c>
      <c r="B9" s="74">
        <v>3</v>
      </c>
      <c r="C9" s="75" t="s">
        <v>92</v>
      </c>
      <c r="D9" s="75" t="s">
        <v>6</v>
      </c>
      <c r="E9" s="75" t="s">
        <v>5</v>
      </c>
      <c r="F9" s="76" t="s">
        <v>90</v>
      </c>
      <c r="G9" s="82">
        <v>2.3090277777774171E-3</v>
      </c>
      <c r="H9" s="83">
        <f t="shared" si="0"/>
        <v>128.12030075189969</v>
      </c>
      <c r="I9" s="84">
        <f t="shared" ref="I9:I15" si="1">SUM(G9) - (G$8)</f>
        <v>3.1249999999705125E-5</v>
      </c>
      <c r="J9" s="85">
        <f t="shared" ref="J9:J15" si="2">SUM(G9) - (G8)</f>
        <v>3.1249999999705125E-5</v>
      </c>
    </row>
    <row r="10" spans="1:10" s="81" customFormat="1" ht="27.75" customHeight="1" x14ac:dyDescent="0.2">
      <c r="A10" s="73">
        <v>3</v>
      </c>
      <c r="B10" s="74">
        <v>2</v>
      </c>
      <c r="C10" s="75" t="s">
        <v>109</v>
      </c>
      <c r="D10" s="75" t="s">
        <v>6</v>
      </c>
      <c r="E10" s="75" t="s">
        <v>16</v>
      </c>
      <c r="F10" s="76" t="s">
        <v>90</v>
      </c>
      <c r="G10" s="82">
        <v>2.3530092592594087E-3</v>
      </c>
      <c r="H10" s="83">
        <f t="shared" si="0"/>
        <v>125.72552877520106</v>
      </c>
      <c r="I10" s="84">
        <f t="shared" si="1"/>
        <v>7.5231481481696783E-5</v>
      </c>
      <c r="J10" s="85">
        <f t="shared" si="2"/>
        <v>4.3981481481991658E-5</v>
      </c>
    </row>
    <row r="11" spans="1:10" s="81" customFormat="1" ht="27.75" customHeight="1" x14ac:dyDescent="0.2">
      <c r="A11" s="73">
        <v>4</v>
      </c>
      <c r="B11" s="74">
        <v>1</v>
      </c>
      <c r="C11" s="75" t="s">
        <v>4</v>
      </c>
      <c r="D11" s="75" t="s">
        <v>43</v>
      </c>
      <c r="E11" s="75" t="s">
        <v>33</v>
      </c>
      <c r="F11" s="76" t="s">
        <v>90</v>
      </c>
      <c r="G11" s="82">
        <v>2.4027777777778647E-3</v>
      </c>
      <c r="H11" s="83">
        <f t="shared" si="0"/>
        <v>123.12138728323254</v>
      </c>
      <c r="I11" s="84">
        <f t="shared" si="1"/>
        <v>1.2500000000015277E-4</v>
      </c>
      <c r="J11" s="85">
        <f t="shared" si="2"/>
        <v>4.9768518518455984E-5</v>
      </c>
    </row>
    <row r="12" spans="1:10" s="81" customFormat="1" ht="27.75" customHeight="1" x14ac:dyDescent="0.2">
      <c r="A12" s="73">
        <v>5</v>
      </c>
      <c r="B12" s="74">
        <v>4</v>
      </c>
      <c r="C12" s="75" t="s">
        <v>31</v>
      </c>
      <c r="D12" s="75" t="s">
        <v>6</v>
      </c>
      <c r="E12" s="75" t="s">
        <v>16</v>
      </c>
      <c r="F12" s="76" t="s">
        <v>90</v>
      </c>
      <c r="G12" s="82">
        <v>2.4270833333330799E-3</v>
      </c>
      <c r="H12" s="83">
        <f t="shared" si="0"/>
        <v>121.8884120171801</v>
      </c>
      <c r="I12" s="84">
        <f t="shared" si="1"/>
        <v>1.4930555555536795E-4</v>
      </c>
      <c r="J12" s="85">
        <f t="shared" si="2"/>
        <v>2.4305555555215186E-5</v>
      </c>
    </row>
    <row r="13" spans="1:10" s="81" customFormat="1" ht="27.75" customHeight="1" x14ac:dyDescent="0.2">
      <c r="A13" s="73">
        <v>6</v>
      </c>
      <c r="B13" s="74">
        <v>7</v>
      </c>
      <c r="C13" s="75" t="s">
        <v>7</v>
      </c>
      <c r="D13" s="75" t="s">
        <v>8</v>
      </c>
      <c r="E13" s="75" t="s">
        <v>24</v>
      </c>
      <c r="F13" s="76" t="s">
        <v>9</v>
      </c>
      <c r="G13" s="82">
        <v>2.5520833333328996E-3</v>
      </c>
      <c r="H13" s="83">
        <f t="shared" si="0"/>
        <v>115.91836734695846</v>
      </c>
      <c r="I13" s="84">
        <f t="shared" si="1"/>
        <v>2.7430555555518765E-4</v>
      </c>
      <c r="J13" s="85">
        <f t="shared" si="2"/>
        <v>1.249999999998197E-4</v>
      </c>
    </row>
    <row r="14" spans="1:10" s="81" customFormat="1" ht="27.75" customHeight="1" x14ac:dyDescent="0.2">
      <c r="A14" s="73">
        <v>7</v>
      </c>
      <c r="B14" s="74">
        <v>6</v>
      </c>
      <c r="C14" s="75" t="s">
        <v>130</v>
      </c>
      <c r="D14" s="75" t="s">
        <v>6</v>
      </c>
      <c r="E14" s="75" t="s">
        <v>131</v>
      </c>
      <c r="F14" s="76" t="s">
        <v>90</v>
      </c>
      <c r="G14" s="82">
        <v>2.5775462962953632E-3</v>
      </c>
      <c r="H14" s="83">
        <f t="shared" si="0"/>
        <v>114.77323753933206</v>
      </c>
      <c r="I14" s="84">
        <f t="shared" si="1"/>
        <v>2.9976851851765129E-4</v>
      </c>
      <c r="J14" s="85">
        <f t="shared" si="2"/>
        <v>2.5462962962463642E-5</v>
      </c>
    </row>
    <row r="15" spans="1:10" s="81" customFormat="1" ht="27.75" customHeight="1" x14ac:dyDescent="0.2">
      <c r="A15" s="73">
        <v>8</v>
      </c>
      <c r="B15" s="74">
        <v>9</v>
      </c>
      <c r="C15" s="75" t="s">
        <v>133</v>
      </c>
      <c r="D15" s="75" t="s">
        <v>34</v>
      </c>
      <c r="E15" s="75" t="s">
        <v>35</v>
      </c>
      <c r="F15" s="76" t="s">
        <v>9</v>
      </c>
      <c r="G15" s="82">
        <v>2.6828703703698498E-3</v>
      </c>
      <c r="H15" s="83">
        <f t="shared" si="0"/>
        <v>110.26747195860638</v>
      </c>
      <c r="I15" s="84">
        <f t="shared" si="1"/>
        <v>4.0509259259213781E-4</v>
      </c>
      <c r="J15" s="85">
        <f t="shared" si="2"/>
        <v>1.0532407407448652E-4</v>
      </c>
    </row>
    <row r="16" spans="1:10" s="81" customFormat="1" ht="27.75" customHeight="1" x14ac:dyDescent="0.2">
      <c r="A16" s="73">
        <v>9</v>
      </c>
      <c r="B16" s="74">
        <v>10</v>
      </c>
      <c r="C16" s="75" t="s">
        <v>106</v>
      </c>
      <c r="D16" s="75" t="s">
        <v>6</v>
      </c>
      <c r="E16" s="75" t="s">
        <v>107</v>
      </c>
      <c r="F16" s="76" t="s">
        <v>9</v>
      </c>
      <c r="G16" s="82">
        <v>2.7800925925915987E-3</v>
      </c>
      <c r="H16" s="83">
        <f t="shared" si="0"/>
        <v>106.41132389679075</v>
      </c>
      <c r="I16" s="84">
        <f t="shared" ref="I16:I19" si="3">SUM(G16) - (G$8)</f>
        <v>5.0231481481388673E-4</v>
      </c>
      <c r="J16" s="85">
        <f t="shared" ref="J16:J19" si="4">SUM(G16) - (G15)</f>
        <v>9.7222222221748922E-5</v>
      </c>
    </row>
    <row r="17" spans="1:10" s="81" customFormat="1" ht="27.75" customHeight="1" x14ac:dyDescent="0.2">
      <c r="A17" s="73">
        <v>10</v>
      </c>
      <c r="B17" s="74">
        <v>12</v>
      </c>
      <c r="C17" s="75" t="s">
        <v>53</v>
      </c>
      <c r="D17" s="75" t="s">
        <v>6</v>
      </c>
      <c r="E17" s="75" t="s">
        <v>12</v>
      </c>
      <c r="F17" s="76" t="s">
        <v>10</v>
      </c>
      <c r="G17" s="82">
        <v>2.9386574074062866E-3</v>
      </c>
      <c r="H17" s="83">
        <f t="shared" si="0"/>
        <v>100.66955494292928</v>
      </c>
      <c r="I17" s="84">
        <f t="shared" si="3"/>
        <v>6.6087962962857461E-4</v>
      </c>
      <c r="J17" s="85">
        <f t="shared" si="4"/>
        <v>1.5856481481468787E-4</v>
      </c>
    </row>
    <row r="18" spans="1:10" s="81" customFormat="1" ht="27.75" customHeight="1" x14ac:dyDescent="0.2">
      <c r="A18" s="73">
        <v>11</v>
      </c>
      <c r="B18" s="74">
        <v>13</v>
      </c>
      <c r="C18" s="75" t="s">
        <v>38</v>
      </c>
      <c r="D18" s="75" t="s">
        <v>6</v>
      </c>
      <c r="E18" s="75" t="s">
        <v>11</v>
      </c>
      <c r="F18" s="76" t="s">
        <v>10</v>
      </c>
      <c r="G18" s="82">
        <v>3.2106481481474214E-3</v>
      </c>
      <c r="H18" s="83">
        <f t="shared" si="0"/>
        <v>92.141312184591868</v>
      </c>
      <c r="I18" s="84">
        <f t="shared" si="3"/>
        <v>9.3287037036970943E-4</v>
      </c>
      <c r="J18" s="85">
        <f t="shared" si="4"/>
        <v>2.7199074074113483E-4</v>
      </c>
    </row>
    <row r="19" spans="1:10" s="81" customFormat="1" ht="27.75" customHeight="1" x14ac:dyDescent="0.2">
      <c r="A19" s="73">
        <v>12</v>
      </c>
      <c r="B19" s="74">
        <v>15</v>
      </c>
      <c r="C19" s="75" t="s">
        <v>95</v>
      </c>
      <c r="D19" s="75" t="s">
        <v>6</v>
      </c>
      <c r="E19" s="75" t="s">
        <v>100</v>
      </c>
      <c r="F19" s="76" t="s">
        <v>10</v>
      </c>
      <c r="G19" s="82">
        <v>3.3518518518506069E-3</v>
      </c>
      <c r="H19" s="83">
        <f t="shared" si="0"/>
        <v>88.259668508320075</v>
      </c>
      <c r="I19" s="84">
        <f t="shared" si="3"/>
        <v>1.0740740740728949E-3</v>
      </c>
      <c r="J19" s="85">
        <f t="shared" si="4"/>
        <v>1.4120370370318547E-4</v>
      </c>
    </row>
    <row r="21" spans="1:10" ht="13.5" thickBot="1" x14ac:dyDescent="0.25"/>
    <row r="22" spans="1:10" ht="29.25" customHeight="1" thickBot="1" x14ac:dyDescent="0.25">
      <c r="B22" s="13" t="s">
        <v>71</v>
      </c>
      <c r="C22" s="13"/>
      <c r="E22" s="13" t="s">
        <v>72</v>
      </c>
      <c r="F22" s="88"/>
      <c r="G22" s="88"/>
      <c r="I22" s="219">
        <v>0.57986111111111105</v>
      </c>
      <c r="J22" s="220"/>
    </row>
  </sheetData>
  <sortState ref="B8:G19">
    <sortCondition ref="G8:G19"/>
  </sortState>
  <mergeCells count="13">
    <mergeCell ref="I22:J22"/>
    <mergeCell ref="H6:H7"/>
    <mergeCell ref="I6:J6"/>
    <mergeCell ref="D2:J2"/>
    <mergeCell ref="A4:C5"/>
    <mergeCell ref="D4:H5"/>
    <mergeCell ref="I5:J5"/>
    <mergeCell ref="A6:A7"/>
    <mergeCell ref="B6:B7"/>
    <mergeCell ref="D6:D7"/>
    <mergeCell ref="E6:E7"/>
    <mergeCell ref="F6:F7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7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H8" sqref="H8"/>
    </sheetView>
  </sheetViews>
  <sheetFormatPr defaultRowHeight="12.75" x14ac:dyDescent="0.2"/>
  <cols>
    <col min="1" max="1" width="3.125" style="64" customWidth="1"/>
    <col min="2" max="2" width="4.875" style="86" customWidth="1"/>
    <col min="3" max="3" width="20.5" style="64" customWidth="1"/>
    <col min="4" max="4" width="14.625" style="64" bestFit="1" customWidth="1"/>
    <col min="5" max="5" width="12.875" style="64" customWidth="1"/>
    <col min="6" max="6" width="6.25" style="64" customWidth="1"/>
    <col min="7" max="7" width="6.75" style="64" customWidth="1"/>
    <col min="8" max="8" width="5.125" style="87" customWidth="1"/>
    <col min="9" max="10" width="7.5" style="64" customWidth="1"/>
  </cols>
  <sheetData>
    <row r="1" spans="1:10" ht="25.5" x14ac:dyDescent="0.2">
      <c r="B1" s="33"/>
      <c r="C1" s="33"/>
      <c r="D1" s="33"/>
      <c r="E1" s="33"/>
      <c r="F1" s="33"/>
      <c r="G1" s="33"/>
      <c r="H1" s="33"/>
      <c r="I1" s="33"/>
      <c r="J1" s="45" t="s">
        <v>114</v>
      </c>
    </row>
    <row r="2" spans="1:10" ht="48" customHeight="1" x14ac:dyDescent="0.2">
      <c r="B2" s="65"/>
      <c r="C2" s="65"/>
      <c r="D2" s="221" t="s">
        <v>112</v>
      </c>
      <c r="E2" s="221"/>
      <c r="F2" s="221"/>
      <c r="G2" s="221"/>
      <c r="H2" s="221"/>
      <c r="I2" s="221"/>
      <c r="J2" s="221"/>
    </row>
    <row r="3" spans="1:10" ht="27" thickBot="1" x14ac:dyDescent="0.25">
      <c r="B3" s="66"/>
      <c r="C3" s="66"/>
      <c r="D3" s="66"/>
      <c r="E3" s="66"/>
      <c r="F3" s="66"/>
      <c r="G3" s="66"/>
      <c r="H3" s="66"/>
      <c r="I3" s="66"/>
      <c r="J3" s="191" t="s">
        <v>113</v>
      </c>
    </row>
    <row r="4" spans="1:10" ht="20.25" customHeight="1" x14ac:dyDescent="0.2">
      <c r="A4" s="222" t="s">
        <v>58</v>
      </c>
      <c r="B4" s="223"/>
      <c r="C4" s="224"/>
      <c r="D4" s="228" t="s">
        <v>117</v>
      </c>
      <c r="E4" s="229"/>
      <c r="F4" s="229"/>
      <c r="G4" s="229"/>
      <c r="H4" s="230"/>
      <c r="I4" s="67">
        <v>7.1</v>
      </c>
      <c r="J4" s="68" t="s">
        <v>59</v>
      </c>
    </row>
    <row r="5" spans="1:10" ht="20.25" customHeight="1" thickBot="1" x14ac:dyDescent="0.25">
      <c r="A5" s="225"/>
      <c r="B5" s="226"/>
      <c r="C5" s="227"/>
      <c r="D5" s="231"/>
      <c r="E5" s="232"/>
      <c r="F5" s="232"/>
      <c r="G5" s="232"/>
      <c r="H5" s="233"/>
      <c r="I5" s="234" t="s">
        <v>60</v>
      </c>
      <c r="J5" s="235"/>
    </row>
    <row r="6" spans="1:10" s="1" customFormat="1" x14ac:dyDescent="0.15">
      <c r="A6" s="236" t="s">
        <v>61</v>
      </c>
      <c r="B6" s="238" t="s">
        <v>62</v>
      </c>
      <c r="C6" s="69" t="s">
        <v>63</v>
      </c>
      <c r="D6" s="240" t="s">
        <v>20</v>
      </c>
      <c r="E6" s="240" t="s">
        <v>0</v>
      </c>
      <c r="F6" s="242" t="s">
        <v>51</v>
      </c>
      <c r="G6" s="244" t="s">
        <v>64</v>
      </c>
      <c r="H6" s="215" t="s">
        <v>65</v>
      </c>
      <c r="I6" s="217" t="s">
        <v>66</v>
      </c>
      <c r="J6" s="218"/>
    </row>
    <row r="7" spans="1:10" s="1" customFormat="1" ht="13.5" thickBot="1" x14ac:dyDescent="0.25">
      <c r="A7" s="237"/>
      <c r="B7" s="239"/>
      <c r="C7" s="70" t="s">
        <v>67</v>
      </c>
      <c r="D7" s="241"/>
      <c r="E7" s="241"/>
      <c r="F7" s="243"/>
      <c r="G7" s="245"/>
      <c r="H7" s="216"/>
      <c r="I7" s="71" t="s">
        <v>68</v>
      </c>
      <c r="J7" s="72" t="s">
        <v>69</v>
      </c>
    </row>
    <row r="8" spans="1:10" s="81" customFormat="1" ht="27.75" customHeight="1" x14ac:dyDescent="0.2">
      <c r="A8" s="73">
        <v>1</v>
      </c>
      <c r="B8" s="74">
        <v>5</v>
      </c>
      <c r="C8" s="75" t="s">
        <v>93</v>
      </c>
      <c r="D8" s="75" t="s">
        <v>6</v>
      </c>
      <c r="E8" s="75" t="s">
        <v>5</v>
      </c>
      <c r="F8" s="76" t="s">
        <v>90</v>
      </c>
      <c r="G8" s="77">
        <v>2.2569444444443532E-3</v>
      </c>
      <c r="H8" s="78">
        <f t="shared" ref="H8:H19" si="0">PRODUCT(I$4/G8/24)</f>
        <v>131.07692307692838</v>
      </c>
      <c r="I8" s="79" t="s">
        <v>70</v>
      </c>
      <c r="J8" s="80" t="s">
        <v>70</v>
      </c>
    </row>
    <row r="9" spans="1:10" s="81" customFormat="1" ht="27.75" customHeight="1" x14ac:dyDescent="0.2">
      <c r="A9" s="73">
        <v>2</v>
      </c>
      <c r="B9" s="74">
        <v>1</v>
      </c>
      <c r="C9" s="75" t="s">
        <v>4</v>
      </c>
      <c r="D9" s="75" t="s">
        <v>43</v>
      </c>
      <c r="E9" s="75" t="s">
        <v>33</v>
      </c>
      <c r="F9" s="76" t="s">
        <v>90</v>
      </c>
      <c r="G9" s="82">
        <v>2.3321759259259389E-3</v>
      </c>
      <c r="H9" s="83">
        <f t="shared" si="0"/>
        <v>126.84863523573129</v>
      </c>
      <c r="I9" s="84">
        <f t="shared" ref="I9:I15" si="1">SUM(G9) - (G$8)</f>
        <v>7.523148148158576E-5</v>
      </c>
      <c r="J9" s="85">
        <f t="shared" ref="J9:J15" si="2">SUM(G9) - (G8)</f>
        <v>7.523148148158576E-5</v>
      </c>
    </row>
    <row r="10" spans="1:10" s="81" customFormat="1" ht="27.75" customHeight="1" x14ac:dyDescent="0.2">
      <c r="A10" s="73">
        <v>3</v>
      </c>
      <c r="B10" s="74">
        <v>2</v>
      </c>
      <c r="C10" s="75" t="s">
        <v>109</v>
      </c>
      <c r="D10" s="75" t="s">
        <v>6</v>
      </c>
      <c r="E10" s="75" t="s">
        <v>16</v>
      </c>
      <c r="F10" s="76" t="s">
        <v>90</v>
      </c>
      <c r="G10" s="82">
        <v>2.3414351851850368E-3</v>
      </c>
      <c r="H10" s="83">
        <f t="shared" si="0"/>
        <v>126.34700939200009</v>
      </c>
      <c r="I10" s="84">
        <f t="shared" si="1"/>
        <v>8.4490740740683634E-5</v>
      </c>
      <c r="J10" s="85">
        <f t="shared" si="2"/>
        <v>9.259259259097874E-6</v>
      </c>
    </row>
    <row r="11" spans="1:10" s="81" customFormat="1" ht="27.75" customHeight="1" x14ac:dyDescent="0.2">
      <c r="A11" s="73">
        <v>4</v>
      </c>
      <c r="B11" s="74">
        <v>3</v>
      </c>
      <c r="C11" s="75" t="s">
        <v>92</v>
      </c>
      <c r="D11" s="75" t="s">
        <v>6</v>
      </c>
      <c r="E11" s="75" t="s">
        <v>5</v>
      </c>
      <c r="F11" s="76" t="s">
        <v>90</v>
      </c>
      <c r="G11" s="82">
        <v>2.3460648148139196E-3</v>
      </c>
      <c r="H11" s="83">
        <f t="shared" si="0"/>
        <v>126.09768130246549</v>
      </c>
      <c r="I11" s="84">
        <f t="shared" si="1"/>
        <v>8.9120370369566437E-5</v>
      </c>
      <c r="J11" s="85">
        <f t="shared" si="2"/>
        <v>4.6296296288828032E-6</v>
      </c>
    </row>
    <row r="12" spans="1:10" s="81" customFormat="1" ht="27.75" customHeight="1" x14ac:dyDescent="0.2">
      <c r="A12" s="73">
        <v>5</v>
      </c>
      <c r="B12" s="74">
        <v>4</v>
      </c>
      <c r="C12" s="75" t="s">
        <v>31</v>
      </c>
      <c r="D12" s="75" t="s">
        <v>6</v>
      </c>
      <c r="E12" s="75" t="s">
        <v>16</v>
      </c>
      <c r="F12" s="76" t="s">
        <v>90</v>
      </c>
      <c r="G12" s="82">
        <v>2.4224537037030869E-3</v>
      </c>
      <c r="H12" s="83">
        <f t="shared" si="0"/>
        <v>122.12135690399668</v>
      </c>
      <c r="I12" s="84">
        <f t="shared" si="1"/>
        <v>1.6550925925873372E-4</v>
      </c>
      <c r="J12" s="85">
        <f t="shared" si="2"/>
        <v>7.6388888889167283E-5</v>
      </c>
    </row>
    <row r="13" spans="1:10" s="81" customFormat="1" ht="27.75" customHeight="1" x14ac:dyDescent="0.2">
      <c r="A13" s="73">
        <v>6</v>
      </c>
      <c r="B13" s="74">
        <v>7</v>
      </c>
      <c r="C13" s="75" t="s">
        <v>7</v>
      </c>
      <c r="D13" s="75" t="s">
        <v>8</v>
      </c>
      <c r="E13" s="75" t="s">
        <v>24</v>
      </c>
      <c r="F13" s="76" t="s">
        <v>9</v>
      </c>
      <c r="G13" s="82">
        <v>2.5312499999990967E-3</v>
      </c>
      <c r="H13" s="83">
        <f t="shared" si="0"/>
        <v>116.87242798358079</v>
      </c>
      <c r="I13" s="84">
        <f t="shared" si="1"/>
        <v>2.7430555555474356E-4</v>
      </c>
      <c r="J13" s="85">
        <f t="shared" si="2"/>
        <v>1.0879629629600984E-4</v>
      </c>
    </row>
    <row r="14" spans="1:10" s="81" customFormat="1" ht="27.75" customHeight="1" x14ac:dyDescent="0.2">
      <c r="A14" s="73">
        <v>7</v>
      </c>
      <c r="B14" s="74">
        <v>6</v>
      </c>
      <c r="C14" s="75" t="s">
        <v>130</v>
      </c>
      <c r="D14" s="75" t="s">
        <v>6</v>
      </c>
      <c r="E14" s="75" t="s">
        <v>131</v>
      </c>
      <c r="F14" s="76" t="s">
        <v>90</v>
      </c>
      <c r="G14" s="82">
        <v>2.5578703703700301E-3</v>
      </c>
      <c r="H14" s="83">
        <f t="shared" si="0"/>
        <v>115.65610859730045</v>
      </c>
      <c r="I14" s="84">
        <f t="shared" si="1"/>
        <v>3.0092592592567691E-4</v>
      </c>
      <c r="J14" s="85">
        <f t="shared" si="2"/>
        <v>2.6620370370933344E-5</v>
      </c>
    </row>
    <row r="15" spans="1:10" s="81" customFormat="1" ht="27.75" customHeight="1" x14ac:dyDescent="0.2">
      <c r="A15" s="73">
        <v>8</v>
      </c>
      <c r="B15" s="74">
        <v>9</v>
      </c>
      <c r="C15" s="75" t="s">
        <v>133</v>
      </c>
      <c r="D15" s="75" t="s">
        <v>34</v>
      </c>
      <c r="E15" s="75" t="s">
        <v>35</v>
      </c>
      <c r="F15" s="76" t="s">
        <v>9</v>
      </c>
      <c r="G15" s="82">
        <v>2.7094907407396729E-3</v>
      </c>
      <c r="H15" s="83">
        <f t="shared" si="0"/>
        <v>109.18410935501953</v>
      </c>
      <c r="I15" s="84">
        <f t="shared" si="1"/>
        <v>4.5254629629531973E-4</v>
      </c>
      <c r="J15" s="85">
        <f t="shared" si="2"/>
        <v>1.5162037036964282E-4</v>
      </c>
    </row>
    <row r="16" spans="1:10" s="81" customFormat="1" ht="27.75" customHeight="1" x14ac:dyDescent="0.2">
      <c r="A16" s="73">
        <v>9</v>
      </c>
      <c r="B16" s="74">
        <v>10</v>
      </c>
      <c r="C16" s="75" t="s">
        <v>106</v>
      </c>
      <c r="D16" s="75" t="s">
        <v>6</v>
      </c>
      <c r="E16" s="75" t="s">
        <v>107</v>
      </c>
      <c r="F16" s="76" t="s">
        <v>9</v>
      </c>
      <c r="G16" s="82">
        <v>2.8402777777772892E-3</v>
      </c>
      <c r="H16" s="83">
        <f t="shared" si="0"/>
        <v>104.15647921762182</v>
      </c>
      <c r="I16" s="84">
        <f t="shared" ref="I16:I19" si="3">SUM(G16) - (G$8)</f>
        <v>5.8333333333293602E-4</v>
      </c>
      <c r="J16" s="85">
        <f t="shared" ref="J16:J19" si="4">SUM(G16) - (G15)</f>
        <v>1.3078703703761629E-4</v>
      </c>
    </row>
    <row r="17" spans="1:10" s="81" customFormat="1" ht="27.75" customHeight="1" x14ac:dyDescent="0.2">
      <c r="A17" s="73">
        <v>10</v>
      </c>
      <c r="B17" s="74">
        <v>12</v>
      </c>
      <c r="C17" s="75" t="s">
        <v>53</v>
      </c>
      <c r="D17" s="75" t="s">
        <v>6</v>
      </c>
      <c r="E17" s="75" t="s">
        <v>12</v>
      </c>
      <c r="F17" s="76" t="s">
        <v>10</v>
      </c>
      <c r="G17" s="82">
        <v>2.9583333333332851E-3</v>
      </c>
      <c r="H17" s="83">
        <f t="shared" si="0"/>
        <v>100.00000000000163</v>
      </c>
      <c r="I17" s="84">
        <f t="shared" si="3"/>
        <v>7.0138888888893192E-4</v>
      </c>
      <c r="J17" s="85">
        <f t="shared" si="4"/>
        <v>1.1805555555599589E-4</v>
      </c>
    </row>
    <row r="18" spans="1:10" s="81" customFormat="1" ht="27.75" customHeight="1" x14ac:dyDescent="0.2">
      <c r="A18" s="73">
        <v>11</v>
      </c>
      <c r="B18" s="74">
        <v>13</v>
      </c>
      <c r="C18" s="75" t="s">
        <v>38</v>
      </c>
      <c r="D18" s="75" t="s">
        <v>6</v>
      </c>
      <c r="E18" s="75" t="s">
        <v>11</v>
      </c>
      <c r="F18" s="76" t="s">
        <v>10</v>
      </c>
      <c r="G18" s="82">
        <v>3.218750000000048E-3</v>
      </c>
      <c r="H18" s="83">
        <f t="shared" si="0"/>
        <v>91.909385113267248</v>
      </c>
      <c r="I18" s="84">
        <f t="shared" si="3"/>
        <v>9.618055555556948E-4</v>
      </c>
      <c r="J18" s="85">
        <f t="shared" si="4"/>
        <v>2.6041666666676289E-4</v>
      </c>
    </row>
    <row r="19" spans="1:10" s="81" customFormat="1" ht="27.75" customHeight="1" x14ac:dyDescent="0.2">
      <c r="A19" s="73">
        <v>12</v>
      </c>
      <c r="B19" s="74">
        <v>15</v>
      </c>
      <c r="C19" s="75" t="s">
        <v>95</v>
      </c>
      <c r="D19" s="75" t="s">
        <v>6</v>
      </c>
      <c r="E19" s="75" t="s">
        <v>100</v>
      </c>
      <c r="F19" s="76" t="s">
        <v>10</v>
      </c>
      <c r="G19" s="82">
        <v>7.1412037037036358E-3</v>
      </c>
      <c r="H19" s="83">
        <f t="shared" si="0"/>
        <v>41.426256077796175</v>
      </c>
      <c r="I19" s="84">
        <f t="shared" si="3"/>
        <v>4.8842592592592826E-3</v>
      </c>
      <c r="J19" s="85">
        <f t="shared" si="4"/>
        <v>3.9224537037035878E-3</v>
      </c>
    </row>
    <row r="21" spans="1:10" ht="13.5" thickBot="1" x14ac:dyDescent="0.25"/>
    <row r="22" spans="1:10" ht="29.25" customHeight="1" thickBot="1" x14ac:dyDescent="0.25">
      <c r="B22" s="13" t="s">
        <v>71</v>
      </c>
      <c r="C22" s="13"/>
      <c r="E22" s="13" t="s">
        <v>72</v>
      </c>
      <c r="F22" s="88"/>
      <c r="G22" s="88"/>
      <c r="I22" s="219">
        <v>0.59861111111111109</v>
      </c>
      <c r="J22" s="220"/>
    </row>
  </sheetData>
  <sortState ref="B8:G19">
    <sortCondition ref="G8:G19"/>
  </sortState>
  <mergeCells count="13">
    <mergeCell ref="I22:J22"/>
    <mergeCell ref="H6:H7"/>
    <mergeCell ref="I6:J6"/>
    <mergeCell ref="D2:J2"/>
    <mergeCell ref="A4:C5"/>
    <mergeCell ref="D4:H5"/>
    <mergeCell ref="I5:J5"/>
    <mergeCell ref="A6:A7"/>
    <mergeCell ref="B6:B7"/>
    <mergeCell ref="D6:D7"/>
    <mergeCell ref="E6:E7"/>
    <mergeCell ref="F6:F7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6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I5" sqref="I5:J5"/>
    </sheetView>
  </sheetViews>
  <sheetFormatPr defaultRowHeight="12.75" x14ac:dyDescent="0.2"/>
  <cols>
    <col min="1" max="1" width="3.125" style="64" customWidth="1"/>
    <col min="2" max="2" width="4.875" style="86" customWidth="1"/>
    <col min="3" max="3" width="20.25" style="64" customWidth="1"/>
    <col min="4" max="4" width="14.625" style="64" bestFit="1" customWidth="1"/>
    <col min="5" max="5" width="12.875" style="64" customWidth="1"/>
    <col min="6" max="6" width="6.25" style="64" customWidth="1"/>
    <col min="7" max="7" width="6.75" style="64" customWidth="1"/>
    <col min="8" max="8" width="5.125" style="87" customWidth="1"/>
    <col min="9" max="10" width="7.5" style="64" customWidth="1"/>
  </cols>
  <sheetData>
    <row r="1" spans="1:10" ht="25.5" x14ac:dyDescent="0.2">
      <c r="B1" s="33"/>
      <c r="C1" s="33"/>
      <c r="D1" s="33"/>
      <c r="E1" s="33"/>
      <c r="F1" s="33"/>
      <c r="G1" s="33"/>
      <c r="H1" s="33"/>
      <c r="I1" s="33"/>
      <c r="J1" s="45" t="s">
        <v>114</v>
      </c>
    </row>
    <row r="2" spans="1:10" ht="48" customHeight="1" x14ac:dyDescent="0.2">
      <c r="B2" s="65"/>
      <c r="C2" s="65"/>
      <c r="D2" s="221" t="s">
        <v>112</v>
      </c>
      <c r="E2" s="221"/>
      <c r="F2" s="221"/>
      <c r="G2" s="221"/>
      <c r="H2" s="221"/>
      <c r="I2" s="221"/>
      <c r="J2" s="221"/>
    </row>
    <row r="3" spans="1:10" ht="27" thickBot="1" x14ac:dyDescent="0.25">
      <c r="B3" s="66"/>
      <c r="C3" s="66"/>
      <c r="D3" s="66"/>
      <c r="E3" s="66"/>
      <c r="F3" s="66"/>
      <c r="G3" s="66"/>
      <c r="H3" s="66"/>
      <c r="I3" s="66"/>
      <c r="J3" s="191" t="s">
        <v>113</v>
      </c>
    </row>
    <row r="4" spans="1:10" ht="20.25" customHeight="1" x14ac:dyDescent="0.2">
      <c r="A4" s="222" t="s">
        <v>58</v>
      </c>
      <c r="B4" s="223"/>
      <c r="C4" s="224"/>
      <c r="D4" s="228" t="s">
        <v>118</v>
      </c>
      <c r="E4" s="229"/>
      <c r="F4" s="229"/>
      <c r="G4" s="229"/>
      <c r="H4" s="230"/>
      <c r="I4" s="67">
        <v>7.3</v>
      </c>
      <c r="J4" s="68" t="s">
        <v>59</v>
      </c>
    </row>
    <row r="5" spans="1:10" ht="20.25" customHeight="1" thickBot="1" x14ac:dyDescent="0.25">
      <c r="A5" s="225"/>
      <c r="B5" s="226"/>
      <c r="C5" s="227"/>
      <c r="D5" s="231"/>
      <c r="E5" s="232"/>
      <c r="F5" s="232"/>
      <c r="G5" s="232"/>
      <c r="H5" s="233"/>
      <c r="I5" s="234" t="s">
        <v>60</v>
      </c>
      <c r="J5" s="235"/>
    </row>
    <row r="6" spans="1:10" s="1" customFormat="1" x14ac:dyDescent="0.15">
      <c r="A6" s="236" t="s">
        <v>61</v>
      </c>
      <c r="B6" s="238" t="s">
        <v>62</v>
      </c>
      <c r="C6" s="69" t="s">
        <v>63</v>
      </c>
      <c r="D6" s="240" t="s">
        <v>20</v>
      </c>
      <c r="E6" s="240" t="s">
        <v>0</v>
      </c>
      <c r="F6" s="242" t="s">
        <v>51</v>
      </c>
      <c r="G6" s="244" t="s">
        <v>64</v>
      </c>
      <c r="H6" s="215" t="s">
        <v>65</v>
      </c>
      <c r="I6" s="217" t="s">
        <v>66</v>
      </c>
      <c r="J6" s="218"/>
    </row>
    <row r="7" spans="1:10" s="1" customFormat="1" ht="13.5" thickBot="1" x14ac:dyDescent="0.25">
      <c r="A7" s="237"/>
      <c r="B7" s="239"/>
      <c r="C7" s="70" t="s">
        <v>67</v>
      </c>
      <c r="D7" s="241"/>
      <c r="E7" s="241"/>
      <c r="F7" s="243"/>
      <c r="G7" s="245"/>
      <c r="H7" s="216"/>
      <c r="I7" s="71" t="s">
        <v>68</v>
      </c>
      <c r="J7" s="72" t="s">
        <v>69</v>
      </c>
    </row>
    <row r="8" spans="1:10" s="81" customFormat="1" ht="27.75" customHeight="1" x14ac:dyDescent="0.2">
      <c r="A8" s="73">
        <v>1</v>
      </c>
      <c r="B8" s="74">
        <v>5</v>
      </c>
      <c r="C8" s="75" t="s">
        <v>93</v>
      </c>
      <c r="D8" s="75" t="s">
        <v>6</v>
      </c>
      <c r="E8" s="75" t="s">
        <v>5</v>
      </c>
      <c r="F8" s="76" t="s">
        <v>90</v>
      </c>
      <c r="G8" s="77">
        <v>2.3807870370370354E-3</v>
      </c>
      <c r="H8" s="78">
        <f t="shared" ref="H8:H18" si="0">PRODUCT(I$4/G8/24)</f>
        <v>127.75887214389896</v>
      </c>
      <c r="I8" s="79" t="s">
        <v>70</v>
      </c>
      <c r="J8" s="80" t="s">
        <v>70</v>
      </c>
    </row>
    <row r="9" spans="1:10" s="81" customFormat="1" ht="27.75" customHeight="1" x14ac:dyDescent="0.2">
      <c r="A9" s="73">
        <v>2</v>
      </c>
      <c r="B9" s="74">
        <v>1</v>
      </c>
      <c r="C9" s="75" t="s">
        <v>4</v>
      </c>
      <c r="D9" s="75" t="s">
        <v>43</v>
      </c>
      <c r="E9" s="75" t="s">
        <v>33</v>
      </c>
      <c r="F9" s="76" t="s">
        <v>90</v>
      </c>
      <c r="G9" s="82">
        <v>2.4421296296296413E-3</v>
      </c>
      <c r="H9" s="83">
        <f t="shared" si="0"/>
        <v>124.54976303317476</v>
      </c>
      <c r="I9" s="84">
        <f t="shared" ref="I9:I18" si="1">SUM(G9) - (G$8)</f>
        <v>6.1342592592605882E-5</v>
      </c>
      <c r="J9" s="85">
        <f t="shared" ref="J9:J18" si="2">SUM(G9) - (G8)</f>
        <v>6.1342592592605882E-5</v>
      </c>
    </row>
    <row r="10" spans="1:10" s="81" customFormat="1" ht="27.75" customHeight="1" x14ac:dyDescent="0.2">
      <c r="A10" s="73">
        <v>3</v>
      </c>
      <c r="B10" s="74">
        <v>3</v>
      </c>
      <c r="C10" s="75" t="s">
        <v>92</v>
      </c>
      <c r="D10" s="75" t="s">
        <v>6</v>
      </c>
      <c r="E10" s="75" t="s">
        <v>5</v>
      </c>
      <c r="F10" s="76" t="s">
        <v>90</v>
      </c>
      <c r="G10" s="82">
        <v>2.4884259259254637E-3</v>
      </c>
      <c r="H10" s="83">
        <f t="shared" si="0"/>
        <v>122.23255813955758</v>
      </c>
      <c r="I10" s="84">
        <f t="shared" si="1"/>
        <v>1.0763888888842832E-4</v>
      </c>
      <c r="J10" s="85">
        <f t="shared" si="2"/>
        <v>4.6296296295822437E-5</v>
      </c>
    </row>
    <row r="11" spans="1:10" s="81" customFormat="1" ht="27.75" customHeight="1" x14ac:dyDescent="0.2">
      <c r="A11" s="73">
        <v>4</v>
      </c>
      <c r="B11" s="74">
        <v>2</v>
      </c>
      <c r="C11" s="75" t="s">
        <v>109</v>
      </c>
      <c r="D11" s="75" t="s">
        <v>6</v>
      </c>
      <c r="E11" s="75" t="s">
        <v>16</v>
      </c>
      <c r="F11" s="76" t="s">
        <v>90</v>
      </c>
      <c r="G11" s="82">
        <v>2.526620370370547E-3</v>
      </c>
      <c r="H11" s="83">
        <f t="shared" si="0"/>
        <v>120.38479157122383</v>
      </c>
      <c r="I11" s="84">
        <f t="shared" si="1"/>
        <v>1.4583333333351156E-4</v>
      </c>
      <c r="J11" s="85">
        <f t="shared" si="2"/>
        <v>3.8194444445083242E-5</v>
      </c>
    </row>
    <row r="12" spans="1:10" s="81" customFormat="1" ht="27.75" customHeight="1" x14ac:dyDescent="0.2">
      <c r="A12" s="73">
        <v>5</v>
      </c>
      <c r="B12" s="74">
        <v>4</v>
      </c>
      <c r="C12" s="75" t="s">
        <v>31</v>
      </c>
      <c r="D12" s="75" t="s">
        <v>6</v>
      </c>
      <c r="E12" s="75" t="s">
        <v>16</v>
      </c>
      <c r="F12" s="76" t="s">
        <v>90</v>
      </c>
      <c r="G12" s="82">
        <v>2.5578703703703631E-3</v>
      </c>
      <c r="H12" s="83">
        <f t="shared" si="0"/>
        <v>118.9140271493216</v>
      </c>
      <c r="I12" s="84">
        <f t="shared" si="1"/>
        <v>1.7708333333332771E-4</v>
      </c>
      <c r="J12" s="85">
        <f t="shared" si="2"/>
        <v>3.1249999999816147E-5</v>
      </c>
    </row>
    <row r="13" spans="1:10" s="81" customFormat="1" ht="27.75" customHeight="1" x14ac:dyDescent="0.2">
      <c r="A13" s="73">
        <v>6</v>
      </c>
      <c r="B13" s="74">
        <v>7</v>
      </c>
      <c r="C13" s="75" t="s">
        <v>7</v>
      </c>
      <c r="D13" s="75" t="s">
        <v>8</v>
      </c>
      <c r="E13" s="75" t="s">
        <v>24</v>
      </c>
      <c r="F13" s="76" t="s">
        <v>9</v>
      </c>
      <c r="G13" s="82">
        <v>2.7106481481486977E-3</v>
      </c>
      <c r="H13" s="83">
        <f t="shared" si="0"/>
        <v>112.21178479929408</v>
      </c>
      <c r="I13" s="84">
        <f t="shared" si="1"/>
        <v>3.2986111111166228E-4</v>
      </c>
      <c r="J13" s="85">
        <f t="shared" si="2"/>
        <v>1.5277777777833457E-4</v>
      </c>
    </row>
    <row r="14" spans="1:10" s="81" customFormat="1" ht="27.75" customHeight="1" x14ac:dyDescent="0.2">
      <c r="A14" s="73">
        <v>7</v>
      </c>
      <c r="B14" s="74">
        <v>6</v>
      </c>
      <c r="C14" s="75" t="s">
        <v>130</v>
      </c>
      <c r="D14" s="75" t="s">
        <v>6</v>
      </c>
      <c r="E14" s="75" t="s">
        <v>131</v>
      </c>
      <c r="F14" s="76" t="s">
        <v>90</v>
      </c>
      <c r="G14" s="82">
        <v>2.7129629629629726E-3</v>
      </c>
      <c r="H14" s="83">
        <f t="shared" si="0"/>
        <v>112.11604095563099</v>
      </c>
      <c r="I14" s="84">
        <f t="shared" si="1"/>
        <v>3.3217592592593714E-4</v>
      </c>
      <c r="J14" s="85">
        <f t="shared" si="2"/>
        <v>2.3148148142748681E-6</v>
      </c>
    </row>
    <row r="15" spans="1:10" s="81" customFormat="1" ht="27.75" customHeight="1" x14ac:dyDescent="0.2">
      <c r="A15" s="73">
        <v>8</v>
      </c>
      <c r="B15" s="74">
        <v>9</v>
      </c>
      <c r="C15" s="75" t="s">
        <v>133</v>
      </c>
      <c r="D15" s="75" t="s">
        <v>34</v>
      </c>
      <c r="E15" s="75" t="s">
        <v>35</v>
      </c>
      <c r="F15" s="76" t="s">
        <v>9</v>
      </c>
      <c r="G15" s="82">
        <v>2.877314814815235E-3</v>
      </c>
      <c r="H15" s="83">
        <f t="shared" si="0"/>
        <v>105.7119871279009</v>
      </c>
      <c r="I15" s="84">
        <f t="shared" si="1"/>
        <v>4.9652777777819956E-4</v>
      </c>
      <c r="J15" s="85">
        <f t="shared" si="2"/>
        <v>1.6435185185226242E-4</v>
      </c>
    </row>
    <row r="16" spans="1:10" s="81" customFormat="1" ht="27.75" customHeight="1" x14ac:dyDescent="0.2">
      <c r="A16" s="73">
        <v>9</v>
      </c>
      <c r="B16" s="74">
        <v>12</v>
      </c>
      <c r="C16" s="75" t="s">
        <v>53</v>
      </c>
      <c r="D16" s="75" t="s">
        <v>6</v>
      </c>
      <c r="E16" s="75" t="s">
        <v>12</v>
      </c>
      <c r="F16" s="76" t="s">
        <v>10</v>
      </c>
      <c r="G16" s="82">
        <v>2.9224537037034759E-3</v>
      </c>
      <c r="H16" s="83">
        <f t="shared" si="0"/>
        <v>104.07920792080019</v>
      </c>
      <c r="I16" s="84">
        <f t="shared" si="1"/>
        <v>5.4166666666644048E-4</v>
      </c>
      <c r="J16" s="85">
        <f t="shared" si="2"/>
        <v>4.5138888888240913E-5</v>
      </c>
    </row>
    <row r="17" spans="1:10" s="81" customFormat="1" ht="27.75" customHeight="1" x14ac:dyDescent="0.2">
      <c r="A17" s="73">
        <v>10</v>
      </c>
      <c r="B17" s="74">
        <v>10</v>
      </c>
      <c r="C17" s="75" t="s">
        <v>106</v>
      </c>
      <c r="D17" s="75" t="s">
        <v>6</v>
      </c>
      <c r="E17" s="75" t="s">
        <v>107</v>
      </c>
      <c r="F17" s="76" t="s">
        <v>9</v>
      </c>
      <c r="G17" s="82">
        <v>2.9259259259258874E-3</v>
      </c>
      <c r="H17" s="83">
        <f t="shared" si="0"/>
        <v>103.95569620253302</v>
      </c>
      <c r="I17" s="84">
        <f t="shared" si="1"/>
        <v>5.4513888888885198E-4</v>
      </c>
      <c r="J17" s="85">
        <f t="shared" si="2"/>
        <v>3.4722222224115029E-6</v>
      </c>
    </row>
    <row r="18" spans="1:10" s="81" customFormat="1" ht="27.75" customHeight="1" x14ac:dyDescent="0.2">
      <c r="A18" s="73">
        <v>11</v>
      </c>
      <c r="B18" s="74">
        <v>13</v>
      </c>
      <c r="C18" s="75" t="s">
        <v>38</v>
      </c>
      <c r="D18" s="75" t="s">
        <v>6</v>
      </c>
      <c r="E18" s="75" t="s">
        <v>11</v>
      </c>
      <c r="F18" s="76" t="s">
        <v>10</v>
      </c>
      <c r="G18" s="82">
        <v>3.3750000000002389E-3</v>
      </c>
      <c r="H18" s="83">
        <f t="shared" si="0"/>
        <v>90.123456790117075</v>
      </c>
      <c r="I18" s="84">
        <f t="shared" si="1"/>
        <v>9.9421296296320349E-4</v>
      </c>
      <c r="J18" s="85">
        <f t="shared" si="2"/>
        <v>4.4907407407435151E-4</v>
      </c>
    </row>
    <row r="19" spans="1:10" s="81" customFormat="1" ht="27.75" customHeight="1" x14ac:dyDescent="0.2">
      <c r="A19" s="73">
        <v>12</v>
      </c>
      <c r="B19" s="74">
        <v>15</v>
      </c>
      <c r="C19" s="75" t="s">
        <v>95</v>
      </c>
      <c r="D19" s="75" t="s">
        <v>6</v>
      </c>
      <c r="E19" s="75" t="s">
        <v>100</v>
      </c>
      <c r="F19" s="76" t="s">
        <v>10</v>
      </c>
      <c r="G19" s="246" t="s">
        <v>140</v>
      </c>
      <c r="H19" s="247"/>
      <c r="I19" s="247"/>
      <c r="J19" s="248"/>
    </row>
    <row r="21" spans="1:10" ht="13.5" thickBot="1" x14ac:dyDescent="0.25"/>
    <row r="22" spans="1:10" ht="29.25" customHeight="1" thickBot="1" x14ac:dyDescent="0.25">
      <c r="B22" s="13" t="s">
        <v>71</v>
      </c>
      <c r="C22" s="13"/>
      <c r="E22" s="13" t="s">
        <v>72</v>
      </c>
      <c r="F22" s="88"/>
      <c r="G22" s="88"/>
      <c r="I22" s="219">
        <v>0.64930555555555558</v>
      </c>
      <c r="J22" s="220"/>
    </row>
  </sheetData>
  <sortState ref="B8:G18">
    <sortCondition ref="G8:G18"/>
  </sortState>
  <mergeCells count="14">
    <mergeCell ref="I22:J22"/>
    <mergeCell ref="H6:H7"/>
    <mergeCell ref="I6:J6"/>
    <mergeCell ref="D2:J2"/>
    <mergeCell ref="A4:C5"/>
    <mergeCell ref="D4:H5"/>
    <mergeCell ref="I5:J5"/>
    <mergeCell ref="A6:A7"/>
    <mergeCell ref="B6:B7"/>
    <mergeCell ref="D6:D7"/>
    <mergeCell ref="E6:E7"/>
    <mergeCell ref="F6:F7"/>
    <mergeCell ref="G6:G7"/>
    <mergeCell ref="G19:J1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6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I5" sqref="I5:J5"/>
    </sheetView>
  </sheetViews>
  <sheetFormatPr defaultRowHeight="12.75" x14ac:dyDescent="0.2"/>
  <cols>
    <col min="1" max="1" width="3.125" style="64" customWidth="1"/>
    <col min="2" max="2" width="4.875" style="86" customWidth="1"/>
    <col min="3" max="3" width="20.375" style="64" customWidth="1"/>
    <col min="4" max="4" width="14.625" style="64" bestFit="1" customWidth="1"/>
    <col min="5" max="5" width="12.875" style="64" customWidth="1"/>
    <col min="6" max="6" width="6.25" style="64" customWidth="1"/>
    <col min="7" max="7" width="6.75" style="64" customWidth="1"/>
    <col min="8" max="8" width="5.125" style="87" customWidth="1"/>
    <col min="9" max="10" width="7.5" style="64" customWidth="1"/>
  </cols>
  <sheetData>
    <row r="1" spans="1:10" ht="25.5" x14ac:dyDescent="0.2">
      <c r="B1" s="33"/>
      <c r="C1" s="33"/>
      <c r="D1" s="33"/>
      <c r="E1" s="33"/>
      <c r="F1" s="33"/>
      <c r="G1" s="33"/>
      <c r="H1" s="33"/>
      <c r="I1" s="33"/>
      <c r="J1" s="45" t="s">
        <v>114</v>
      </c>
    </row>
    <row r="2" spans="1:10" ht="48" customHeight="1" x14ac:dyDescent="0.2">
      <c r="B2" s="65"/>
      <c r="C2" s="65"/>
      <c r="D2" s="221" t="s">
        <v>112</v>
      </c>
      <c r="E2" s="221"/>
      <c r="F2" s="221"/>
      <c r="G2" s="221"/>
      <c r="H2" s="221"/>
      <c r="I2" s="221"/>
      <c r="J2" s="221"/>
    </row>
    <row r="3" spans="1:10" ht="27" thickBot="1" x14ac:dyDescent="0.25">
      <c r="B3" s="66"/>
      <c r="C3" s="66"/>
      <c r="D3" s="66"/>
      <c r="E3" s="66"/>
      <c r="F3" s="66"/>
      <c r="G3" s="66"/>
      <c r="H3" s="66"/>
      <c r="I3" s="66"/>
      <c r="J3" s="191" t="s">
        <v>113</v>
      </c>
    </row>
    <row r="4" spans="1:10" ht="20.25" customHeight="1" x14ac:dyDescent="0.2">
      <c r="A4" s="222" t="s">
        <v>58</v>
      </c>
      <c r="B4" s="223"/>
      <c r="C4" s="224"/>
      <c r="D4" s="228" t="s">
        <v>119</v>
      </c>
      <c r="E4" s="229"/>
      <c r="F4" s="229"/>
      <c r="G4" s="229"/>
      <c r="H4" s="230"/>
      <c r="I4" s="67">
        <v>7.3</v>
      </c>
      <c r="J4" s="68" t="s">
        <v>59</v>
      </c>
    </row>
    <row r="5" spans="1:10" ht="20.25" customHeight="1" thickBot="1" x14ac:dyDescent="0.25">
      <c r="A5" s="225"/>
      <c r="B5" s="226"/>
      <c r="C5" s="227"/>
      <c r="D5" s="231"/>
      <c r="E5" s="232"/>
      <c r="F5" s="232"/>
      <c r="G5" s="232"/>
      <c r="H5" s="233"/>
      <c r="I5" s="234" t="s">
        <v>60</v>
      </c>
      <c r="J5" s="235"/>
    </row>
    <row r="6" spans="1:10" s="1" customFormat="1" x14ac:dyDescent="0.15">
      <c r="A6" s="236" t="s">
        <v>61</v>
      </c>
      <c r="B6" s="238" t="s">
        <v>62</v>
      </c>
      <c r="C6" s="69" t="s">
        <v>63</v>
      </c>
      <c r="D6" s="240" t="s">
        <v>20</v>
      </c>
      <c r="E6" s="240" t="s">
        <v>0</v>
      </c>
      <c r="F6" s="242" t="s">
        <v>51</v>
      </c>
      <c r="G6" s="244" t="s">
        <v>64</v>
      </c>
      <c r="H6" s="215" t="s">
        <v>65</v>
      </c>
      <c r="I6" s="217" t="s">
        <v>66</v>
      </c>
      <c r="J6" s="218"/>
    </row>
    <row r="7" spans="1:10" s="1" customFormat="1" ht="13.5" thickBot="1" x14ac:dyDescent="0.25">
      <c r="A7" s="237"/>
      <c r="B7" s="239"/>
      <c r="C7" s="70" t="s">
        <v>67</v>
      </c>
      <c r="D7" s="241"/>
      <c r="E7" s="241"/>
      <c r="F7" s="243"/>
      <c r="G7" s="245"/>
      <c r="H7" s="216"/>
      <c r="I7" s="71" t="s">
        <v>68</v>
      </c>
      <c r="J7" s="72" t="s">
        <v>69</v>
      </c>
    </row>
    <row r="8" spans="1:10" s="81" customFormat="1" ht="27.75" customHeight="1" x14ac:dyDescent="0.2">
      <c r="A8" s="73">
        <v>1</v>
      </c>
      <c r="B8" s="74">
        <v>5</v>
      </c>
      <c r="C8" s="75" t="s">
        <v>93</v>
      </c>
      <c r="D8" s="75" t="s">
        <v>6</v>
      </c>
      <c r="E8" s="75" t="s">
        <v>5</v>
      </c>
      <c r="F8" s="76" t="s">
        <v>90</v>
      </c>
      <c r="G8" s="77">
        <v>2.3564814814814872E-3</v>
      </c>
      <c r="H8" s="78">
        <f t="shared" ref="H8:H18" si="0">PRODUCT(I$4/G8/24)</f>
        <v>129.07662082514705</v>
      </c>
      <c r="I8" s="79" t="s">
        <v>70</v>
      </c>
      <c r="J8" s="80" t="s">
        <v>70</v>
      </c>
    </row>
    <row r="9" spans="1:10" s="81" customFormat="1" ht="27.75" customHeight="1" x14ac:dyDescent="0.2">
      <c r="A9" s="73">
        <v>2</v>
      </c>
      <c r="B9" s="74">
        <v>1</v>
      </c>
      <c r="C9" s="75" t="s">
        <v>4</v>
      </c>
      <c r="D9" s="75" t="s">
        <v>43</v>
      </c>
      <c r="E9" s="75" t="s">
        <v>33</v>
      </c>
      <c r="F9" s="76" t="s">
        <v>90</v>
      </c>
      <c r="G9" s="82">
        <v>2.427083333333302E-3</v>
      </c>
      <c r="H9" s="83">
        <f t="shared" si="0"/>
        <v>125.32188841201878</v>
      </c>
      <c r="I9" s="84">
        <f t="shared" ref="I9:I18" si="1">SUM(G9) - (G$8)</f>
        <v>7.0601851851814779E-5</v>
      </c>
      <c r="J9" s="85">
        <f t="shared" ref="J9:J18" si="2">SUM(G9) - (G8)</f>
        <v>7.0601851851814779E-5</v>
      </c>
    </row>
    <row r="10" spans="1:10" s="81" customFormat="1" ht="27.75" customHeight="1" x14ac:dyDescent="0.2">
      <c r="A10" s="73">
        <v>3</v>
      </c>
      <c r="B10" s="74">
        <v>3</v>
      </c>
      <c r="C10" s="75" t="s">
        <v>92</v>
      </c>
      <c r="D10" s="75" t="s">
        <v>6</v>
      </c>
      <c r="E10" s="75" t="s">
        <v>5</v>
      </c>
      <c r="F10" s="76" t="s">
        <v>90</v>
      </c>
      <c r="G10" s="82">
        <v>2.429398148148465E-3</v>
      </c>
      <c r="H10" s="83">
        <f t="shared" si="0"/>
        <v>125.20247737015994</v>
      </c>
      <c r="I10" s="84">
        <f t="shared" si="1"/>
        <v>7.2916666666977825E-5</v>
      </c>
      <c r="J10" s="85">
        <f t="shared" si="2"/>
        <v>2.3148148151630465E-6</v>
      </c>
    </row>
    <row r="11" spans="1:10" s="81" customFormat="1" ht="27.75" customHeight="1" x14ac:dyDescent="0.2">
      <c r="A11" s="73">
        <v>4</v>
      </c>
      <c r="B11" s="74">
        <v>4</v>
      </c>
      <c r="C11" s="75" t="s">
        <v>31</v>
      </c>
      <c r="D11" s="75" t="s">
        <v>6</v>
      </c>
      <c r="E11" s="75" t="s">
        <v>16</v>
      </c>
      <c r="F11" s="76" t="s">
        <v>90</v>
      </c>
      <c r="G11" s="82">
        <v>2.5173611111115601E-3</v>
      </c>
      <c r="H11" s="83">
        <f t="shared" si="0"/>
        <v>120.82758620687498</v>
      </c>
      <c r="I11" s="84">
        <f t="shared" si="1"/>
        <v>1.6087962963007296E-4</v>
      </c>
      <c r="J11" s="85">
        <f t="shared" si="2"/>
        <v>8.7962962963095137E-5</v>
      </c>
    </row>
    <row r="12" spans="1:10" s="81" customFormat="1" ht="27.75" customHeight="1" x14ac:dyDescent="0.2">
      <c r="A12" s="73">
        <v>5</v>
      </c>
      <c r="B12" s="74">
        <v>2</v>
      </c>
      <c r="C12" s="75" t="s">
        <v>109</v>
      </c>
      <c r="D12" s="75" t="s">
        <v>6</v>
      </c>
      <c r="E12" s="75" t="s">
        <v>16</v>
      </c>
      <c r="F12" s="76" t="s">
        <v>90</v>
      </c>
      <c r="G12" s="82">
        <v>2.5266203703702139E-3</v>
      </c>
      <c r="H12" s="83">
        <f t="shared" si="0"/>
        <v>120.3847915712397</v>
      </c>
      <c r="I12" s="84">
        <f t="shared" si="1"/>
        <v>1.7013888888872675E-4</v>
      </c>
      <c r="J12" s="85">
        <f t="shared" si="2"/>
        <v>9.2592592586537847E-6</v>
      </c>
    </row>
    <row r="13" spans="1:10" s="81" customFormat="1" ht="27.75" customHeight="1" x14ac:dyDescent="0.2">
      <c r="A13" s="73">
        <v>6</v>
      </c>
      <c r="B13" s="74">
        <v>7</v>
      </c>
      <c r="C13" s="75" t="s">
        <v>7</v>
      </c>
      <c r="D13" s="75" t="s">
        <v>8</v>
      </c>
      <c r="E13" s="75" t="s">
        <v>24</v>
      </c>
      <c r="F13" s="76" t="s">
        <v>9</v>
      </c>
      <c r="G13" s="82">
        <v>2.6226851851853805E-3</v>
      </c>
      <c r="H13" s="83">
        <f t="shared" si="0"/>
        <v>115.97528684906462</v>
      </c>
      <c r="I13" s="84">
        <f t="shared" si="1"/>
        <v>2.6620370370389335E-4</v>
      </c>
      <c r="J13" s="85">
        <f t="shared" si="2"/>
        <v>9.6064814815166599E-5</v>
      </c>
    </row>
    <row r="14" spans="1:10" s="81" customFormat="1" ht="27.75" customHeight="1" x14ac:dyDescent="0.2">
      <c r="A14" s="73">
        <v>7</v>
      </c>
      <c r="B14" s="74">
        <v>6</v>
      </c>
      <c r="C14" s="75" t="s">
        <v>130</v>
      </c>
      <c r="D14" s="75" t="s">
        <v>6</v>
      </c>
      <c r="E14" s="75" t="s">
        <v>131</v>
      </c>
      <c r="F14" s="76" t="s">
        <v>90</v>
      </c>
      <c r="G14" s="82">
        <v>2.71412037037011E-3</v>
      </c>
      <c r="H14" s="83">
        <f t="shared" si="0"/>
        <v>112.06823027719624</v>
      </c>
      <c r="I14" s="84">
        <f t="shared" si="1"/>
        <v>3.5763888888862283E-4</v>
      </c>
      <c r="J14" s="85">
        <f t="shared" si="2"/>
        <v>9.1435185184729484E-5</v>
      </c>
    </row>
    <row r="15" spans="1:10" s="81" customFormat="1" ht="27.75" customHeight="1" x14ac:dyDescent="0.2">
      <c r="A15" s="73">
        <v>8</v>
      </c>
      <c r="B15" s="74">
        <v>9</v>
      </c>
      <c r="C15" s="75" t="s">
        <v>133</v>
      </c>
      <c r="D15" s="75" t="s">
        <v>34</v>
      </c>
      <c r="E15" s="75" t="s">
        <v>35</v>
      </c>
      <c r="F15" s="76" t="s">
        <v>9</v>
      </c>
      <c r="G15" s="82">
        <v>2.773148148148219E-3</v>
      </c>
      <c r="H15" s="83">
        <f t="shared" si="0"/>
        <v>109.68280467445463</v>
      </c>
      <c r="I15" s="84">
        <f t="shared" si="1"/>
        <v>4.166666666667318E-4</v>
      </c>
      <c r="J15" s="85">
        <f t="shared" si="2"/>
        <v>5.902777777810897E-5</v>
      </c>
    </row>
    <row r="16" spans="1:10" s="81" customFormat="1" ht="27.75" customHeight="1" x14ac:dyDescent="0.2">
      <c r="A16" s="73">
        <v>9</v>
      </c>
      <c r="B16" s="74">
        <v>10</v>
      </c>
      <c r="C16" s="75" t="s">
        <v>106</v>
      </c>
      <c r="D16" s="75" t="s">
        <v>6</v>
      </c>
      <c r="E16" s="75" t="s">
        <v>107</v>
      </c>
      <c r="F16" s="76" t="s">
        <v>9</v>
      </c>
      <c r="G16" s="82">
        <v>2.9027777777774766E-3</v>
      </c>
      <c r="H16" s="83">
        <f t="shared" si="0"/>
        <v>104.78468899522618</v>
      </c>
      <c r="I16" s="84">
        <f t="shared" si="1"/>
        <v>5.4629629629598941E-4</v>
      </c>
      <c r="J16" s="85">
        <f t="shared" si="2"/>
        <v>1.2962962962925761E-4</v>
      </c>
    </row>
    <row r="17" spans="1:10" s="81" customFormat="1" ht="27.75" customHeight="1" x14ac:dyDescent="0.2">
      <c r="A17" s="73">
        <v>10</v>
      </c>
      <c r="B17" s="74">
        <v>12</v>
      </c>
      <c r="C17" s="75" t="s">
        <v>53</v>
      </c>
      <c r="D17" s="75" t="s">
        <v>6</v>
      </c>
      <c r="E17" s="75" t="s">
        <v>12</v>
      </c>
      <c r="F17" s="76" t="s">
        <v>10</v>
      </c>
      <c r="G17" s="82">
        <v>3.0162037037032574E-3</v>
      </c>
      <c r="H17" s="83">
        <f t="shared" si="0"/>
        <v>100.84420567921676</v>
      </c>
      <c r="I17" s="84">
        <f t="shared" si="1"/>
        <v>6.5972222222177024E-4</v>
      </c>
      <c r="J17" s="85">
        <f t="shared" si="2"/>
        <v>1.1342592592578082E-4</v>
      </c>
    </row>
    <row r="18" spans="1:10" s="81" customFormat="1" ht="27.75" customHeight="1" x14ac:dyDescent="0.2">
      <c r="A18" s="73">
        <v>11</v>
      </c>
      <c r="B18" s="74">
        <v>13</v>
      </c>
      <c r="C18" s="75" t="s">
        <v>38</v>
      </c>
      <c r="D18" s="75" t="s">
        <v>6</v>
      </c>
      <c r="E18" s="75" t="s">
        <v>11</v>
      </c>
      <c r="F18" s="76" t="s">
        <v>10</v>
      </c>
      <c r="G18" s="82">
        <v>3.3148148148147705E-3</v>
      </c>
      <c r="H18" s="83">
        <f t="shared" si="0"/>
        <v>91.759776536314078</v>
      </c>
      <c r="I18" s="84">
        <f t="shared" si="1"/>
        <v>9.583333333332833E-4</v>
      </c>
      <c r="J18" s="85">
        <f t="shared" si="2"/>
        <v>2.9861111111151306E-4</v>
      </c>
    </row>
    <row r="20" spans="1:10" ht="13.5" thickBot="1" x14ac:dyDescent="0.25"/>
    <row r="21" spans="1:10" ht="29.25" customHeight="1" thickBot="1" x14ac:dyDescent="0.25">
      <c r="B21" s="13" t="s">
        <v>71</v>
      </c>
      <c r="C21" s="13"/>
      <c r="E21" s="13" t="s">
        <v>72</v>
      </c>
      <c r="F21" s="88"/>
      <c r="G21" s="88"/>
      <c r="I21" s="219">
        <v>0.66666666666666663</v>
      </c>
      <c r="J21" s="220"/>
    </row>
  </sheetData>
  <sortState ref="B8:G18">
    <sortCondition ref="G8:G18"/>
  </sortState>
  <mergeCells count="13">
    <mergeCell ref="I21:J21"/>
    <mergeCell ref="H6:H7"/>
    <mergeCell ref="I6:J6"/>
    <mergeCell ref="D2:J2"/>
    <mergeCell ref="A4:C5"/>
    <mergeCell ref="D4:H5"/>
    <mergeCell ref="I5:J5"/>
    <mergeCell ref="A6:A7"/>
    <mergeCell ref="B6:B7"/>
    <mergeCell ref="D6:D7"/>
    <mergeCell ref="E6:E7"/>
    <mergeCell ref="F6:F7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6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I5" sqref="I5:J5"/>
    </sheetView>
  </sheetViews>
  <sheetFormatPr defaultRowHeight="12.75" x14ac:dyDescent="0.2"/>
  <cols>
    <col min="1" max="1" width="3.125" style="64" customWidth="1"/>
    <col min="2" max="2" width="4.875" style="86" customWidth="1"/>
    <col min="3" max="3" width="20.25" style="64" customWidth="1"/>
    <col min="4" max="4" width="14.625" style="64" bestFit="1" customWidth="1"/>
    <col min="5" max="5" width="12.875" style="64" customWidth="1"/>
    <col min="6" max="6" width="6.25" style="64" customWidth="1"/>
    <col min="7" max="7" width="6.75" style="64" customWidth="1"/>
    <col min="8" max="8" width="5.125" style="87" customWidth="1"/>
    <col min="9" max="10" width="7.5" style="64" customWidth="1"/>
  </cols>
  <sheetData>
    <row r="1" spans="1:10" ht="25.5" x14ac:dyDescent="0.2">
      <c r="B1" s="33"/>
      <c r="C1" s="33"/>
      <c r="D1" s="33"/>
      <c r="E1" s="33"/>
      <c r="F1" s="33"/>
      <c r="G1" s="33"/>
      <c r="H1" s="33"/>
      <c r="I1" s="33"/>
      <c r="J1" s="45" t="s">
        <v>114</v>
      </c>
    </row>
    <row r="2" spans="1:10" ht="48" customHeight="1" x14ac:dyDescent="0.2">
      <c r="B2" s="65"/>
      <c r="C2" s="65"/>
      <c r="D2" s="221" t="s">
        <v>112</v>
      </c>
      <c r="E2" s="221"/>
      <c r="F2" s="221"/>
      <c r="G2" s="221"/>
      <c r="H2" s="221"/>
      <c r="I2" s="221"/>
      <c r="J2" s="221"/>
    </row>
    <row r="3" spans="1:10" ht="27" thickBot="1" x14ac:dyDescent="0.25">
      <c r="B3" s="66"/>
      <c r="C3" s="66"/>
      <c r="D3" s="66"/>
      <c r="E3" s="66"/>
      <c r="F3" s="66"/>
      <c r="G3" s="66"/>
      <c r="H3" s="66"/>
      <c r="I3" s="66"/>
      <c r="J3" s="191" t="s">
        <v>113</v>
      </c>
    </row>
    <row r="4" spans="1:10" ht="20.25" customHeight="1" x14ac:dyDescent="0.2">
      <c r="A4" s="222" t="s">
        <v>58</v>
      </c>
      <c r="B4" s="223"/>
      <c r="C4" s="224"/>
      <c r="D4" s="228" t="s">
        <v>120</v>
      </c>
      <c r="E4" s="229"/>
      <c r="F4" s="229"/>
      <c r="G4" s="229"/>
      <c r="H4" s="230"/>
      <c r="I4" s="67">
        <v>7.3</v>
      </c>
      <c r="J4" s="68" t="s">
        <v>59</v>
      </c>
    </row>
    <row r="5" spans="1:10" ht="20.25" customHeight="1" thickBot="1" x14ac:dyDescent="0.25">
      <c r="A5" s="225"/>
      <c r="B5" s="226"/>
      <c r="C5" s="227"/>
      <c r="D5" s="231"/>
      <c r="E5" s="232"/>
      <c r="F5" s="232"/>
      <c r="G5" s="232"/>
      <c r="H5" s="233"/>
      <c r="I5" s="234" t="s">
        <v>60</v>
      </c>
      <c r="J5" s="235"/>
    </row>
    <row r="6" spans="1:10" s="1" customFormat="1" x14ac:dyDescent="0.15">
      <c r="A6" s="236" t="s">
        <v>61</v>
      </c>
      <c r="B6" s="238" t="s">
        <v>62</v>
      </c>
      <c r="C6" s="69" t="s">
        <v>63</v>
      </c>
      <c r="D6" s="240" t="s">
        <v>20</v>
      </c>
      <c r="E6" s="240" t="s">
        <v>0</v>
      </c>
      <c r="F6" s="242" t="s">
        <v>51</v>
      </c>
      <c r="G6" s="244" t="s">
        <v>64</v>
      </c>
      <c r="H6" s="215" t="s">
        <v>65</v>
      </c>
      <c r="I6" s="217" t="s">
        <v>66</v>
      </c>
      <c r="J6" s="218"/>
    </row>
    <row r="7" spans="1:10" s="1" customFormat="1" ht="13.5" thickBot="1" x14ac:dyDescent="0.25">
      <c r="A7" s="237"/>
      <c r="B7" s="239"/>
      <c r="C7" s="70" t="s">
        <v>67</v>
      </c>
      <c r="D7" s="241"/>
      <c r="E7" s="241"/>
      <c r="F7" s="243"/>
      <c r="G7" s="245"/>
      <c r="H7" s="216"/>
      <c r="I7" s="71" t="s">
        <v>68</v>
      </c>
      <c r="J7" s="72" t="s">
        <v>69</v>
      </c>
    </row>
    <row r="8" spans="1:10" s="81" customFormat="1" ht="27.75" customHeight="1" x14ac:dyDescent="0.2">
      <c r="A8" s="73">
        <v>1</v>
      </c>
      <c r="B8" s="74">
        <v>5</v>
      </c>
      <c r="C8" s="75" t="s">
        <v>93</v>
      </c>
      <c r="D8" s="75" t="s">
        <v>6</v>
      </c>
      <c r="E8" s="75" t="s">
        <v>5</v>
      </c>
      <c r="F8" s="76" t="s">
        <v>90</v>
      </c>
      <c r="G8" s="77">
        <v>2.3807870370369244E-3</v>
      </c>
      <c r="H8" s="78">
        <f t="shared" ref="H8:H17" si="0">PRODUCT(I$4/G8/24)</f>
        <v>127.75887214390492</v>
      </c>
      <c r="I8" s="79" t="s">
        <v>70</v>
      </c>
      <c r="J8" s="80" t="s">
        <v>70</v>
      </c>
    </row>
    <row r="9" spans="1:10" s="81" customFormat="1" ht="27.75" customHeight="1" x14ac:dyDescent="0.2">
      <c r="A9" s="73">
        <v>2</v>
      </c>
      <c r="B9" s="74">
        <v>2</v>
      </c>
      <c r="C9" s="75" t="s">
        <v>109</v>
      </c>
      <c r="D9" s="75" t="s">
        <v>6</v>
      </c>
      <c r="E9" s="75" t="s">
        <v>16</v>
      </c>
      <c r="F9" s="76" t="s">
        <v>90</v>
      </c>
      <c r="G9" s="82">
        <v>2.515046296296175E-3</v>
      </c>
      <c r="H9" s="83">
        <f t="shared" si="0"/>
        <v>120.93879429360913</v>
      </c>
      <c r="I9" s="84">
        <f t="shared" ref="I9:I17" si="1">SUM(G9) - (G$8)</f>
        <v>1.3425925925925064E-4</v>
      </c>
      <c r="J9" s="85">
        <f t="shared" ref="J9:J17" si="2">SUM(G9) - (G8)</f>
        <v>1.3425925925925064E-4</v>
      </c>
    </row>
    <row r="10" spans="1:10" s="81" customFormat="1" ht="27.75" customHeight="1" x14ac:dyDescent="0.2">
      <c r="A10" s="73">
        <v>3</v>
      </c>
      <c r="B10" s="74">
        <v>4</v>
      </c>
      <c r="C10" s="75" t="s">
        <v>31</v>
      </c>
      <c r="D10" s="75" t="s">
        <v>6</v>
      </c>
      <c r="E10" s="75" t="s">
        <v>16</v>
      </c>
      <c r="F10" s="76" t="s">
        <v>90</v>
      </c>
      <c r="G10" s="82">
        <v>2.5150462962962861E-3</v>
      </c>
      <c r="H10" s="83">
        <f t="shared" si="0"/>
        <v>120.93879429360381</v>
      </c>
      <c r="I10" s="84">
        <f t="shared" si="1"/>
        <v>1.3425925925936166E-4</v>
      </c>
      <c r="J10" s="85">
        <f t="shared" si="2"/>
        <v>1.1102230246251565E-16</v>
      </c>
    </row>
    <row r="11" spans="1:10" s="81" customFormat="1" ht="27.75" customHeight="1" x14ac:dyDescent="0.2">
      <c r="A11" s="73">
        <v>4</v>
      </c>
      <c r="B11" s="74">
        <v>3</v>
      </c>
      <c r="C11" s="75" t="s">
        <v>92</v>
      </c>
      <c r="D11" s="75" t="s">
        <v>6</v>
      </c>
      <c r="E11" s="75" t="s">
        <v>5</v>
      </c>
      <c r="F11" s="76" t="s">
        <v>90</v>
      </c>
      <c r="G11" s="82">
        <v>2.5636574074069385E-3</v>
      </c>
      <c r="H11" s="83">
        <f t="shared" si="0"/>
        <v>118.64559819415263</v>
      </c>
      <c r="I11" s="84">
        <f t="shared" si="1"/>
        <v>1.8287037037001408E-4</v>
      </c>
      <c r="J11" s="85">
        <f t="shared" si="2"/>
        <v>4.8611111110652416E-5</v>
      </c>
    </row>
    <row r="12" spans="1:10" s="81" customFormat="1" ht="27.75" customHeight="1" x14ac:dyDescent="0.2">
      <c r="A12" s="73">
        <v>5</v>
      </c>
      <c r="B12" s="74">
        <v>7</v>
      </c>
      <c r="C12" s="75" t="s">
        <v>7</v>
      </c>
      <c r="D12" s="75" t="s">
        <v>8</v>
      </c>
      <c r="E12" s="75" t="s">
        <v>24</v>
      </c>
      <c r="F12" s="76" t="s">
        <v>9</v>
      </c>
      <c r="G12" s="82">
        <v>2.6273148148151515E-3</v>
      </c>
      <c r="H12" s="83">
        <f t="shared" si="0"/>
        <v>115.77092511011732</v>
      </c>
      <c r="I12" s="84">
        <f t="shared" si="1"/>
        <v>2.465277777782271E-4</v>
      </c>
      <c r="J12" s="85">
        <f t="shared" si="2"/>
        <v>6.3657407408213018E-5</v>
      </c>
    </row>
    <row r="13" spans="1:10" s="81" customFormat="1" ht="27.75" customHeight="1" x14ac:dyDescent="0.2">
      <c r="A13" s="73">
        <v>6</v>
      </c>
      <c r="B13" s="74">
        <v>6</v>
      </c>
      <c r="C13" s="75" t="s">
        <v>130</v>
      </c>
      <c r="D13" s="75" t="s">
        <v>6</v>
      </c>
      <c r="E13" s="75" t="s">
        <v>131</v>
      </c>
      <c r="F13" s="76" t="s">
        <v>90</v>
      </c>
      <c r="G13" s="82">
        <v>2.6493055555554257E-3</v>
      </c>
      <c r="H13" s="83">
        <f t="shared" si="0"/>
        <v>114.80996068152594</v>
      </c>
      <c r="I13" s="84">
        <f t="shared" si="1"/>
        <v>2.6851851851850128E-4</v>
      </c>
      <c r="J13" s="85">
        <f t="shared" si="2"/>
        <v>2.1990740740274184E-5</v>
      </c>
    </row>
    <row r="14" spans="1:10" s="81" customFormat="1" ht="27.75" customHeight="1" x14ac:dyDescent="0.2">
      <c r="A14" s="73">
        <v>7</v>
      </c>
      <c r="B14" s="74">
        <v>9</v>
      </c>
      <c r="C14" s="75" t="s">
        <v>133</v>
      </c>
      <c r="D14" s="75" t="s">
        <v>34</v>
      </c>
      <c r="E14" s="75" t="s">
        <v>35</v>
      </c>
      <c r="F14" s="76" t="s">
        <v>9</v>
      </c>
      <c r="G14" s="82">
        <v>2.8240740740743675E-3</v>
      </c>
      <c r="H14" s="83">
        <f t="shared" si="0"/>
        <v>107.70491803277569</v>
      </c>
      <c r="I14" s="84">
        <f t="shared" si="1"/>
        <v>4.432870370374431E-4</v>
      </c>
      <c r="J14" s="85">
        <f t="shared" si="2"/>
        <v>1.7476851851894182E-4</v>
      </c>
    </row>
    <row r="15" spans="1:10" s="81" customFormat="1" ht="27.75" customHeight="1" x14ac:dyDescent="0.2">
      <c r="A15" s="73">
        <v>8</v>
      </c>
      <c r="B15" s="74">
        <v>10</v>
      </c>
      <c r="C15" s="75" t="s">
        <v>106</v>
      </c>
      <c r="D15" s="75" t="s">
        <v>6</v>
      </c>
      <c r="E15" s="75" t="s">
        <v>107</v>
      </c>
      <c r="F15" s="76" t="s">
        <v>9</v>
      </c>
      <c r="G15" s="82">
        <v>2.9733796296295134E-3</v>
      </c>
      <c r="H15" s="83">
        <f t="shared" si="0"/>
        <v>102.29661346827959</v>
      </c>
      <c r="I15" s="84">
        <f t="shared" si="1"/>
        <v>5.9259259259258901E-4</v>
      </c>
      <c r="J15" s="85">
        <f t="shared" si="2"/>
        <v>1.4930555555514591E-4</v>
      </c>
    </row>
    <row r="16" spans="1:10" s="81" customFormat="1" ht="27.75" customHeight="1" x14ac:dyDescent="0.2">
      <c r="A16" s="73">
        <v>9</v>
      </c>
      <c r="B16" s="74">
        <v>12</v>
      </c>
      <c r="C16" s="75" t="s">
        <v>53</v>
      </c>
      <c r="D16" s="75" t="s">
        <v>6</v>
      </c>
      <c r="E16" s="75" t="s">
        <v>12</v>
      </c>
      <c r="F16" s="76" t="s">
        <v>10</v>
      </c>
      <c r="G16" s="82">
        <v>2.9953703703702317E-3</v>
      </c>
      <c r="H16" s="83">
        <f t="shared" si="0"/>
        <v>101.54559505410053</v>
      </c>
      <c r="I16" s="84">
        <f t="shared" si="1"/>
        <v>6.1458333333330728E-4</v>
      </c>
      <c r="J16" s="85">
        <f t="shared" si="2"/>
        <v>2.1990740740718273E-5</v>
      </c>
    </row>
    <row r="17" spans="1:10" s="81" customFormat="1" ht="27.75" customHeight="1" x14ac:dyDescent="0.2">
      <c r="A17" s="73">
        <v>10</v>
      </c>
      <c r="B17" s="74">
        <v>13</v>
      </c>
      <c r="C17" s="75" t="s">
        <v>38</v>
      </c>
      <c r="D17" s="75" t="s">
        <v>6</v>
      </c>
      <c r="E17" s="75" t="s">
        <v>11</v>
      </c>
      <c r="F17" s="76" t="s">
        <v>10</v>
      </c>
      <c r="G17" s="82">
        <v>3.322916666666953E-3</v>
      </c>
      <c r="H17" s="83">
        <f t="shared" si="0"/>
        <v>91.536050156731918</v>
      </c>
      <c r="I17" s="84">
        <f t="shared" si="1"/>
        <v>9.4212962963002855E-4</v>
      </c>
      <c r="J17" s="85">
        <f t="shared" si="2"/>
        <v>3.2754629629672127E-4</v>
      </c>
    </row>
    <row r="18" spans="1:10" s="81" customFormat="1" ht="27.75" customHeight="1" x14ac:dyDescent="0.2">
      <c r="A18" s="73">
        <v>11</v>
      </c>
      <c r="B18" s="74">
        <v>1</v>
      </c>
      <c r="C18" s="75" t="s">
        <v>4</v>
      </c>
      <c r="D18" s="75" t="s">
        <v>43</v>
      </c>
      <c r="E18" s="75" t="s">
        <v>33</v>
      </c>
      <c r="F18" s="76" t="s">
        <v>90</v>
      </c>
      <c r="G18" s="246" t="s">
        <v>141</v>
      </c>
      <c r="H18" s="247"/>
      <c r="I18" s="247"/>
      <c r="J18" s="248"/>
    </row>
    <row r="20" spans="1:10" ht="13.5" thickBot="1" x14ac:dyDescent="0.25"/>
    <row r="21" spans="1:10" ht="29.25" customHeight="1" thickBot="1" x14ac:dyDescent="0.25">
      <c r="B21" s="13" t="s">
        <v>71</v>
      </c>
      <c r="C21" s="13"/>
      <c r="E21" s="13" t="s">
        <v>72</v>
      </c>
      <c r="F21" s="88"/>
      <c r="G21" s="88"/>
      <c r="I21" s="249">
        <v>0.69791666666666663</v>
      </c>
      <c r="J21" s="250"/>
    </row>
  </sheetData>
  <sortState ref="B8:G18">
    <sortCondition ref="G8:G18"/>
  </sortState>
  <mergeCells count="14">
    <mergeCell ref="H6:H7"/>
    <mergeCell ref="I6:J6"/>
    <mergeCell ref="I21:J21"/>
    <mergeCell ref="D2:J2"/>
    <mergeCell ref="A4:C5"/>
    <mergeCell ref="D4:H5"/>
    <mergeCell ref="I5:J5"/>
    <mergeCell ref="A6:A7"/>
    <mergeCell ref="B6:B7"/>
    <mergeCell ref="D6:D7"/>
    <mergeCell ref="E6:E7"/>
    <mergeCell ref="F6:F7"/>
    <mergeCell ref="G6:G7"/>
    <mergeCell ref="G18:J1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допуск_лич</vt:lpstr>
      <vt:lpstr>допуск_команды</vt:lpstr>
      <vt:lpstr>стартовка</vt:lpstr>
      <vt:lpstr>СУ-1</vt:lpstr>
      <vt:lpstr>СУ-2</vt:lpstr>
      <vt:lpstr>СУ-3</vt:lpstr>
      <vt:lpstr>СУ-4</vt:lpstr>
      <vt:lpstr>СУ-5</vt:lpstr>
      <vt:lpstr>СУ-6</vt:lpstr>
      <vt:lpstr>Итог_личн</vt:lpstr>
      <vt:lpstr>Итог_команды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Ершов</dc:creator>
  <cp:lastModifiedBy>Danila</cp:lastModifiedBy>
  <cp:lastPrinted>2014-11-15T14:41:02Z</cp:lastPrinted>
  <dcterms:created xsi:type="dcterms:W3CDTF">2004-12-23T15:28:12Z</dcterms:created>
  <dcterms:modified xsi:type="dcterms:W3CDTF">2014-11-16T14:30:59Z</dcterms:modified>
</cp:coreProperties>
</file>